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abka\Desktop\rozpočty\MRVA_Kopřivnice centrum\odevzdáno\"/>
    </mc:Choice>
  </mc:AlternateContent>
  <xr:revisionPtr revIDLastSave="0" documentId="13_ncr:11_{E56512A7-54FF-4918-AD8E-54F101024992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0 Pol" sheetId="12" r:id="rId4"/>
    <sheet name="SO 01 01 Pol" sheetId="13" r:id="rId5"/>
    <sheet name="SO 01 02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00 Pol'!$1:$7</definedName>
    <definedName name="_xlnm.Print_Titles" localSheetId="4">'SO 01 01 Pol'!$1:$7</definedName>
    <definedName name="_xlnm.Print_Titles" localSheetId="5">'SO 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00 Pol'!$A$1:$Y$35</definedName>
    <definedName name="_xlnm.Print_Area" localSheetId="4">'SO 01 01 Pol'!$A$1:$Y$64</definedName>
    <definedName name="_xlnm.Print_Area" localSheetId="5">'SO 01 02 Pol'!$A$1:$Y$90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80" i="14"/>
  <c r="G8" i="14"/>
  <c r="G9" i="14"/>
  <c r="M9" i="14" s="1"/>
  <c r="I9" i="14"/>
  <c r="I8" i="14" s="1"/>
  <c r="K9" i="14"/>
  <c r="K8" i="14" s="1"/>
  <c r="O9" i="14"/>
  <c r="O8" i="14" s="1"/>
  <c r="Q9" i="14"/>
  <c r="Q8" i="14" s="1"/>
  <c r="V9" i="14"/>
  <c r="G11" i="14"/>
  <c r="M11" i="14" s="1"/>
  <c r="I11" i="14"/>
  <c r="K11" i="14"/>
  <c r="O11" i="14"/>
  <c r="Q11" i="14"/>
  <c r="V11" i="14"/>
  <c r="G13" i="14"/>
  <c r="I13" i="14"/>
  <c r="K13" i="14"/>
  <c r="M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V15" i="14"/>
  <c r="V8" i="14" s="1"/>
  <c r="G17" i="14"/>
  <c r="O17" i="14"/>
  <c r="V17" i="14"/>
  <c r="G18" i="14"/>
  <c r="I18" i="14"/>
  <c r="I17" i="14" s="1"/>
  <c r="K18" i="14"/>
  <c r="K17" i="14" s="1"/>
  <c r="M18" i="14"/>
  <c r="M17" i="14" s="1"/>
  <c r="O18" i="14"/>
  <c r="Q18" i="14"/>
  <c r="Q17" i="14" s="1"/>
  <c r="V18" i="14"/>
  <c r="G22" i="14"/>
  <c r="K22" i="14"/>
  <c r="V22" i="14"/>
  <c r="G23" i="14"/>
  <c r="I23" i="14"/>
  <c r="I22" i="14" s="1"/>
  <c r="K23" i="14"/>
  <c r="M23" i="14"/>
  <c r="M22" i="14" s="1"/>
  <c r="O23" i="14"/>
  <c r="O22" i="14" s="1"/>
  <c r="Q23" i="14"/>
  <c r="Q22" i="14" s="1"/>
  <c r="V23" i="14"/>
  <c r="G26" i="14"/>
  <c r="G27" i="14"/>
  <c r="I27" i="14"/>
  <c r="I26" i="14" s="1"/>
  <c r="K27" i="14"/>
  <c r="M27" i="14"/>
  <c r="O27" i="14"/>
  <c r="Q27" i="14"/>
  <c r="Q26" i="14" s="1"/>
  <c r="V27" i="14"/>
  <c r="V26" i="14" s="1"/>
  <c r="G28" i="14"/>
  <c r="I28" i="14"/>
  <c r="K28" i="14"/>
  <c r="K26" i="14" s="1"/>
  <c r="M28" i="14"/>
  <c r="O28" i="14"/>
  <c r="O26" i="14" s="1"/>
  <c r="Q28" i="14"/>
  <c r="V28" i="14"/>
  <c r="G30" i="14"/>
  <c r="I30" i="14"/>
  <c r="K30" i="14"/>
  <c r="M30" i="14"/>
  <c r="O30" i="14"/>
  <c r="Q30" i="14"/>
  <c r="V30" i="14"/>
  <c r="G34" i="14"/>
  <c r="M34" i="14" s="1"/>
  <c r="I34" i="14"/>
  <c r="K34" i="14"/>
  <c r="O34" i="14"/>
  <c r="Q34" i="14"/>
  <c r="V34" i="14"/>
  <c r="G38" i="14"/>
  <c r="M38" i="14" s="1"/>
  <c r="I38" i="14"/>
  <c r="K38" i="14"/>
  <c r="O38" i="14"/>
  <c r="Q38" i="14"/>
  <c r="V38" i="14"/>
  <c r="G40" i="14"/>
  <c r="M40" i="14" s="1"/>
  <c r="I40" i="14"/>
  <c r="K40" i="14"/>
  <c r="O40" i="14"/>
  <c r="Q40" i="14"/>
  <c r="V40" i="14"/>
  <c r="G41" i="14"/>
  <c r="I41" i="14"/>
  <c r="K41" i="14"/>
  <c r="M41" i="14"/>
  <c r="O41" i="14"/>
  <c r="Q41" i="14"/>
  <c r="V41" i="14"/>
  <c r="G43" i="14"/>
  <c r="M43" i="14" s="1"/>
  <c r="I43" i="14"/>
  <c r="K43" i="14"/>
  <c r="O43" i="14"/>
  <c r="Q43" i="14"/>
  <c r="V43" i="14"/>
  <c r="G45" i="14"/>
  <c r="I45" i="14"/>
  <c r="K45" i="14"/>
  <c r="M45" i="14"/>
  <c r="O45" i="14"/>
  <c r="Q45" i="14"/>
  <c r="V45" i="14"/>
  <c r="G47" i="14"/>
  <c r="I47" i="14"/>
  <c r="K47" i="14"/>
  <c r="M47" i="14"/>
  <c r="O47" i="14"/>
  <c r="Q47" i="14"/>
  <c r="V47" i="14"/>
  <c r="G48" i="14"/>
  <c r="I48" i="14"/>
  <c r="K48" i="14"/>
  <c r="M48" i="14"/>
  <c r="O48" i="14"/>
  <c r="Q48" i="14"/>
  <c r="V48" i="14"/>
  <c r="O49" i="14"/>
  <c r="G50" i="14"/>
  <c r="M50" i="14" s="1"/>
  <c r="I50" i="14"/>
  <c r="I49" i="14" s="1"/>
  <c r="K50" i="14"/>
  <c r="K49" i="14" s="1"/>
  <c r="O50" i="14"/>
  <c r="Q50" i="14"/>
  <c r="Q49" i="14" s="1"/>
  <c r="V50" i="14"/>
  <c r="G52" i="14"/>
  <c r="G49" i="14" s="1"/>
  <c r="I52" i="14"/>
  <c r="K52" i="14"/>
  <c r="O52" i="14"/>
  <c r="Q52" i="14"/>
  <c r="V52" i="14"/>
  <c r="V49" i="14" s="1"/>
  <c r="G54" i="14"/>
  <c r="M54" i="14" s="1"/>
  <c r="M53" i="14" s="1"/>
  <c r="I54" i="14"/>
  <c r="K54" i="14"/>
  <c r="K53" i="14" s="1"/>
  <c r="O54" i="14"/>
  <c r="O53" i="14" s="1"/>
  <c r="Q54" i="14"/>
  <c r="Q53" i="14" s="1"/>
  <c r="V54" i="14"/>
  <c r="V53" i="14" s="1"/>
  <c r="G56" i="14"/>
  <c r="I56" i="14"/>
  <c r="I53" i="14" s="1"/>
  <c r="K56" i="14"/>
  <c r="M56" i="14"/>
  <c r="O56" i="14"/>
  <c r="Q56" i="14"/>
  <c r="V56" i="14"/>
  <c r="K57" i="14"/>
  <c r="G58" i="14"/>
  <c r="I58" i="14"/>
  <c r="I57" i="14" s="1"/>
  <c r="K58" i="14"/>
  <c r="M58" i="14"/>
  <c r="O58" i="14"/>
  <c r="Q58" i="14"/>
  <c r="Q57" i="14" s="1"/>
  <c r="V58" i="14"/>
  <c r="G59" i="14"/>
  <c r="G57" i="14" s="1"/>
  <c r="I59" i="14"/>
  <c r="K59" i="14"/>
  <c r="O59" i="14"/>
  <c r="O57" i="14" s="1"/>
  <c r="Q59" i="14"/>
  <c r="V59" i="14"/>
  <c r="V57" i="14" s="1"/>
  <c r="Q60" i="14"/>
  <c r="G61" i="14"/>
  <c r="G60" i="14" s="1"/>
  <c r="I61" i="14"/>
  <c r="K61" i="14"/>
  <c r="K60" i="14" s="1"/>
  <c r="O61" i="14"/>
  <c r="O60" i="14" s="1"/>
  <c r="Q61" i="14"/>
  <c r="V61" i="14"/>
  <c r="V60" i="14" s="1"/>
  <c r="G63" i="14"/>
  <c r="M63" i="14" s="1"/>
  <c r="I63" i="14"/>
  <c r="I60" i="14" s="1"/>
  <c r="K63" i="14"/>
  <c r="O63" i="14"/>
  <c r="Q63" i="14"/>
  <c r="V63" i="14"/>
  <c r="G65" i="14"/>
  <c r="M65" i="14" s="1"/>
  <c r="I65" i="14"/>
  <c r="K65" i="14"/>
  <c r="O65" i="14"/>
  <c r="Q65" i="14"/>
  <c r="V65" i="14"/>
  <c r="I66" i="14"/>
  <c r="G67" i="14"/>
  <c r="G66" i="14" s="1"/>
  <c r="I67" i="14"/>
  <c r="K67" i="14"/>
  <c r="K66" i="14" s="1"/>
  <c r="M67" i="14"/>
  <c r="O67" i="14"/>
  <c r="O66" i="14" s="1"/>
  <c r="Q67" i="14"/>
  <c r="V67" i="14"/>
  <c r="V66" i="14" s="1"/>
  <c r="G69" i="14"/>
  <c r="I69" i="14"/>
  <c r="K69" i="14"/>
  <c r="M69" i="14"/>
  <c r="O69" i="14"/>
  <c r="Q69" i="14"/>
  <c r="Q66" i="14" s="1"/>
  <c r="V69" i="14"/>
  <c r="G70" i="14"/>
  <c r="M70" i="14" s="1"/>
  <c r="I70" i="14"/>
  <c r="K70" i="14"/>
  <c r="O70" i="14"/>
  <c r="Q70" i="14"/>
  <c r="V70" i="14"/>
  <c r="G71" i="14"/>
  <c r="I71" i="14"/>
  <c r="K71" i="14"/>
  <c r="M71" i="14"/>
  <c r="O71" i="14"/>
  <c r="Q71" i="14"/>
  <c r="V71" i="14"/>
  <c r="V72" i="14"/>
  <c r="G73" i="14"/>
  <c r="M73" i="14" s="1"/>
  <c r="I73" i="14"/>
  <c r="I72" i="14" s="1"/>
  <c r="K73" i="14"/>
  <c r="O73" i="14"/>
  <c r="Q73" i="14"/>
  <c r="Q72" i="14" s="1"/>
  <c r="V73" i="14"/>
  <c r="G77" i="14"/>
  <c r="G72" i="14" s="1"/>
  <c r="I77" i="14"/>
  <c r="K77" i="14"/>
  <c r="K72" i="14" s="1"/>
  <c r="O77" i="14"/>
  <c r="O72" i="14" s="1"/>
  <c r="Q77" i="14"/>
  <c r="V77" i="14"/>
  <c r="G78" i="14"/>
  <c r="I78" i="14"/>
  <c r="K78" i="14"/>
  <c r="M78" i="14"/>
  <c r="O78" i="14"/>
  <c r="Q78" i="14"/>
  <c r="V78" i="14"/>
  <c r="AE80" i="14"/>
  <c r="G54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V8" i="13" s="1"/>
  <c r="G12" i="13"/>
  <c r="M12" i="13" s="1"/>
  <c r="I12" i="13"/>
  <c r="K12" i="13"/>
  <c r="O12" i="13"/>
  <c r="Q12" i="13"/>
  <c r="V12" i="13"/>
  <c r="G17" i="13"/>
  <c r="I17" i="13"/>
  <c r="K17" i="13"/>
  <c r="M17" i="13"/>
  <c r="O17" i="13"/>
  <c r="Q17" i="13"/>
  <c r="V17" i="13"/>
  <c r="G22" i="13"/>
  <c r="I22" i="13"/>
  <c r="K22" i="13"/>
  <c r="M22" i="13"/>
  <c r="O22" i="13"/>
  <c r="Q22" i="13"/>
  <c r="V22" i="13"/>
  <c r="G27" i="13"/>
  <c r="I27" i="13"/>
  <c r="K27" i="13"/>
  <c r="M27" i="13"/>
  <c r="O27" i="13"/>
  <c r="Q27" i="13"/>
  <c r="V27" i="13"/>
  <c r="G31" i="13"/>
  <c r="I31" i="13"/>
  <c r="K31" i="13"/>
  <c r="M31" i="13"/>
  <c r="O31" i="13"/>
  <c r="Q31" i="13"/>
  <c r="V31" i="13"/>
  <c r="G33" i="13"/>
  <c r="I33" i="13"/>
  <c r="K33" i="13"/>
  <c r="M33" i="13"/>
  <c r="O33" i="13"/>
  <c r="Q33" i="13"/>
  <c r="V33" i="13"/>
  <c r="G35" i="13"/>
  <c r="G8" i="13" s="1"/>
  <c r="I35" i="13"/>
  <c r="K35" i="13"/>
  <c r="O35" i="13"/>
  <c r="Q35" i="13"/>
  <c r="V35" i="13"/>
  <c r="G37" i="13"/>
  <c r="I37" i="13"/>
  <c r="Q37" i="13"/>
  <c r="V37" i="13"/>
  <c r="G38" i="13"/>
  <c r="M38" i="13" s="1"/>
  <c r="M37" i="13" s="1"/>
  <c r="I38" i="13"/>
  <c r="K38" i="13"/>
  <c r="K37" i="13" s="1"/>
  <c r="O38" i="13"/>
  <c r="O37" i="13" s="1"/>
  <c r="Q38" i="13"/>
  <c r="V38" i="13"/>
  <c r="G39" i="13"/>
  <c r="K39" i="13"/>
  <c r="M39" i="13"/>
  <c r="G40" i="13"/>
  <c r="I40" i="13"/>
  <c r="I39" i="13" s="1"/>
  <c r="K40" i="13"/>
  <c r="M40" i="13"/>
  <c r="O40" i="13"/>
  <c r="O39" i="13" s="1"/>
  <c r="Q40" i="13"/>
  <c r="Q39" i="13" s="1"/>
  <c r="V40" i="13"/>
  <c r="V39" i="13" s="1"/>
  <c r="O42" i="13"/>
  <c r="Q42" i="13"/>
  <c r="G43" i="13"/>
  <c r="I43" i="13"/>
  <c r="I42" i="13" s="1"/>
  <c r="K43" i="13"/>
  <c r="M43" i="13"/>
  <c r="O43" i="13"/>
  <c r="Q43" i="13"/>
  <c r="V43" i="13"/>
  <c r="V42" i="13" s="1"/>
  <c r="G46" i="13"/>
  <c r="I46" i="13"/>
  <c r="K46" i="13"/>
  <c r="M46" i="13"/>
  <c r="O46" i="13"/>
  <c r="Q46" i="13"/>
  <c r="V46" i="13"/>
  <c r="G48" i="13"/>
  <c r="M48" i="13" s="1"/>
  <c r="I48" i="13"/>
  <c r="K48" i="13"/>
  <c r="O48" i="13"/>
  <c r="Q48" i="13"/>
  <c r="V48" i="13"/>
  <c r="G50" i="13"/>
  <c r="M50" i="13" s="1"/>
  <c r="I50" i="13"/>
  <c r="K50" i="13"/>
  <c r="O50" i="13"/>
  <c r="Q50" i="13"/>
  <c r="V50" i="13"/>
  <c r="G51" i="13"/>
  <c r="M51" i="13" s="1"/>
  <c r="I51" i="13"/>
  <c r="K51" i="13"/>
  <c r="K42" i="13" s="1"/>
  <c r="O51" i="13"/>
  <c r="Q51" i="13"/>
  <c r="V51" i="13"/>
  <c r="AE54" i="13"/>
  <c r="G25" i="12"/>
  <c r="BA21" i="12"/>
  <c r="BA19" i="12"/>
  <c r="BA17" i="12"/>
  <c r="BA15" i="12"/>
  <c r="BA13" i="12"/>
  <c r="G8" i="12"/>
  <c r="G9" i="12"/>
  <c r="I9" i="12"/>
  <c r="I8" i="12" s="1"/>
  <c r="K9" i="12"/>
  <c r="M9" i="12"/>
  <c r="O9" i="12"/>
  <c r="O8" i="12" s="1"/>
  <c r="Q9" i="12"/>
  <c r="Q8" i="12" s="1"/>
  <c r="V9" i="12"/>
  <c r="V8" i="12" s="1"/>
  <c r="G10" i="12"/>
  <c r="I10" i="12"/>
  <c r="K10" i="12"/>
  <c r="K8" i="12" s="1"/>
  <c r="M10" i="12"/>
  <c r="O10" i="12"/>
  <c r="Q10" i="12"/>
  <c r="V10" i="12"/>
  <c r="G12" i="12"/>
  <c r="I12" i="12"/>
  <c r="K12" i="12"/>
  <c r="M12" i="12"/>
  <c r="O12" i="12"/>
  <c r="Q12" i="12"/>
  <c r="V12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20" i="12"/>
  <c r="I20" i="12"/>
  <c r="K20" i="12"/>
  <c r="M20" i="12"/>
  <c r="O20" i="12"/>
  <c r="Q20" i="12"/>
  <c r="V20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AE25" i="12"/>
  <c r="I20" i="1"/>
  <c r="I19" i="1"/>
  <c r="I18" i="1"/>
  <c r="I17" i="1"/>
  <c r="I16" i="1"/>
  <c r="F44" i="1"/>
  <c r="G44" i="1"/>
  <c r="G25" i="1" s="1"/>
  <c r="A25" i="1" s="1"/>
  <c r="H43" i="1"/>
  <c r="I43" i="1" s="1"/>
  <c r="H42" i="1"/>
  <c r="I42" i="1" s="1"/>
  <c r="H41" i="1"/>
  <c r="I41" i="1" s="1"/>
  <c r="H40" i="1"/>
  <c r="I40" i="1" s="1"/>
  <c r="H39" i="1"/>
  <c r="I39" i="1" s="1"/>
  <c r="I44" i="1" s="1"/>
  <c r="J28" i="1"/>
  <c r="J26" i="1"/>
  <c r="G38" i="1"/>
  <c r="F38" i="1"/>
  <c r="J23" i="1"/>
  <c r="J24" i="1"/>
  <c r="J25" i="1"/>
  <c r="J27" i="1"/>
  <c r="E24" i="1"/>
  <c r="E26" i="1"/>
  <c r="I64" i="1" l="1"/>
  <c r="J63" i="1" s="1"/>
  <c r="J60" i="1"/>
  <c r="J51" i="1"/>
  <c r="J56" i="1"/>
  <c r="J52" i="1"/>
  <c r="J61" i="1"/>
  <c r="J53" i="1"/>
  <c r="J58" i="1"/>
  <c r="J62" i="1"/>
  <c r="A26" i="1"/>
  <c r="G26" i="1"/>
  <c r="G28" i="1"/>
  <c r="G23" i="1"/>
  <c r="M66" i="14"/>
  <c r="M26" i="14"/>
  <c r="M49" i="14"/>
  <c r="M8" i="14"/>
  <c r="M72" i="14"/>
  <c r="G53" i="14"/>
  <c r="AF80" i="14"/>
  <c r="M59" i="14"/>
  <c r="M57" i="14" s="1"/>
  <c r="M61" i="14"/>
  <c r="M60" i="14" s="1"/>
  <c r="M52" i="14"/>
  <c r="M77" i="14"/>
  <c r="M42" i="13"/>
  <c r="AF54" i="13"/>
  <c r="G42" i="13"/>
  <c r="M35" i="13"/>
  <c r="M8" i="13" s="1"/>
  <c r="M8" i="12"/>
  <c r="AF25" i="12"/>
  <c r="I21" i="1"/>
  <c r="J42" i="1"/>
  <c r="J43" i="1"/>
  <c r="J39" i="1"/>
  <c r="J44" i="1" s="1"/>
  <c r="J41" i="1"/>
  <c r="J40" i="1"/>
  <c r="H44" i="1"/>
  <c r="J55" i="1" l="1"/>
  <c r="J59" i="1"/>
  <c r="J54" i="1"/>
  <c r="J57" i="1"/>
  <c r="J64" i="1" s="1"/>
  <c r="A23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Gabka</author>
  </authors>
  <commentList>
    <comment ref="S6" authorId="0" shapeId="0" xr:uid="{8A580AB9-63E6-4B84-A7F5-7ABB0A25883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A9761C2-CD81-4974-BF49-26E0BBDFDDF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Gabka</author>
  </authors>
  <commentList>
    <comment ref="S6" authorId="0" shapeId="0" xr:uid="{E0E18125-38A5-46B4-A9C2-46C15DFE29C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57B4D22-8CE6-444D-8EB6-6A1D696FBCC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Gabka</author>
  </authors>
  <commentList>
    <comment ref="S6" authorId="0" shapeId="0" xr:uid="{AED910CE-BFC0-4FDA-8192-0835F58471B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5ED1D05-4E47-4437-83D4-34E65FBA3CF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<sst xmlns="http://schemas.openxmlformats.org/spreadsheetml/2006/main" count="894" uniqueCount="299">
  <si>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</si>
  <si>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</si>
  <si>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</si>
  <si>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</si>
  <si>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</si>
  <si>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</si>
  <si>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</si>
  <si>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</si>
  <si>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</si>
  <si>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</si>
  <si>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</si>
  <si>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</si>
  <si>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</si>
  <si>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</si>
  <si>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</si>
  <si>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</si>
  <si>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</si>
  <si>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</si>
  <si>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</si>
  <si>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</si>
  <si>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</si>
  <si>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</si>
  <si>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</si>
  <si>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</si>
  <si>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</si>
  <si>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</si>
  <si>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</si>
  <si>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</si>
  <si>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</si>
  <si>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</si>
  <si>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</si>
  <si>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</si>
  <si>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</si>
  <si>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</si>
  <si>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</si>
  <si>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</si>
  <si>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</si>
  <si>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</si>
  <si>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</si>
  <si>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</si>
  <si>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</si>
  <si>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</si>
  <si>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</si>
  <si>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MRVA2024-07</t>
  </si>
  <si>
    <t>Výměna povrchů zpevněných ploch, Kopřivnice</t>
  </si>
  <si>
    <t>Stavba</t>
  </si>
  <si>
    <t>SO 01</t>
  </si>
  <si>
    <t>Plocha před Tatrovankou</t>
  </si>
  <si>
    <t>00</t>
  </si>
  <si>
    <t>Vedlejší a ostatní náklady</t>
  </si>
  <si>
    <t>01</t>
  </si>
  <si>
    <t>Bourání</t>
  </si>
  <si>
    <t>02</t>
  </si>
  <si>
    <t>Nový stav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</si>
  <si>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</si>
  <si>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</si>
  <si>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</si>
  <si>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</si>
  <si>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</si>
  <si>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</si>
  <si>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</si>
  <si>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</si>
  <si>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</si>
  <si>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</si>
  <si>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</si>
  <si>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</si>
  <si>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63</t>
  </si>
  <si>
    <t>Podlahy a podlahové konstrukce</t>
  </si>
  <si>
    <t>91</t>
  </si>
  <si>
    <t>Doplňující práce na komunikaci</t>
  </si>
  <si>
    <t>99</t>
  </si>
  <si>
    <t>Staveništní přesun hmot</t>
  </si>
  <si>
    <t>762</t>
  </si>
  <si>
    <t>Konstrukce tesařské</t>
  </si>
  <si>
    <t>767</t>
  </si>
  <si>
    <t>Konstrukce zámečnické</t>
  </si>
  <si>
    <t>776</t>
  </si>
  <si>
    <t>Podlahy povlakové</t>
  </si>
  <si>
    <t>799</t>
  </si>
  <si>
    <t>Ostatní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</si>
  <si>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</si>
  <si>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</si>
  <si>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</si>
  <si>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</si>
  <si>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</si>
  <si>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</si>
  <si>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</si>
  <si>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</si>
  <si>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</si>
  <si>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</si>
  <si>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</si>
  <si>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</si>
  <si>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</si>
  <si>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</si>
  <si>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</si>
  <si>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</si>
  <si>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</si>
  <si>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</si>
  <si>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</si>
  <si>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</si>
  <si>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</si>
  <si>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</si>
  <si>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</si>
  <si>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</si>
  <si>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</si>
  <si>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</si>
  <si>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</si>
  <si>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</si>
  <si>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</si>
  <si>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</si>
  <si>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</si>
  <si>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</si>
  <si>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</si>
  <si>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00511 R</t>
  </si>
  <si>
    <t xml:space="preserve">Geodetické práce </t>
  </si>
  <si>
    <t>Soubor</t>
  </si>
  <si>
    <t>RTS 24/ II</t>
  </si>
  <si>
    <t>Indiv</t>
  </si>
  <si>
    <t>VRN</t>
  </si>
  <si>
    <t>Běžná</t>
  </si>
  <si>
    <t>POL99_8</t>
  </si>
  <si>
    <t>005121 R</t>
  </si>
  <si>
    <t>Zařízení staveniště</t>
  </si>
  <si>
    <t>Veškeré náklady spojené s vybudováním, provozem a odstraněním zařízení staveniště.</t>
  </si>
  <si>
    <t>POP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</si>
  <si>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</si>
  <si>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</si>
  <si>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</si>
  <si>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</si>
  <si>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</si>
  <si>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</si>
  <si>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</si>
  <si>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</si>
  <si>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</si>
  <si>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</si>
  <si>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</si>
  <si>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</si>
  <si>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R00523  R</t>
  </si>
  <si>
    <t>Zkoušky únosnosti podloží a následných vrstev</t>
  </si>
  <si>
    <t>Vlastní</t>
  </si>
  <si>
    <t>Náklady zhotovitele, související s prováděním zkoušek a revizí předepsaných technickými normami nebo objednatelem a které jsou pro provedení díla nezbytné.</t>
  </si>
  <si>
    <t>R1</t>
  </si>
  <si>
    <t>Monitoring vibrací</t>
  </si>
  <si>
    <t>soubor</t>
  </si>
  <si>
    <t>R2</t>
  </si>
  <si>
    <t>Zajištění vstupu do objektů během výstavby</t>
  </si>
  <si>
    <t>komplet</t>
  </si>
  <si>
    <t>SUM</t>
  </si>
  <si>
    <t>Poznámky uchazeče k zadání</t>
  </si>
  <si>
    <t>POPUZIV</t>
  </si>
  <si>
    <t>END</t>
  </si>
  <si>
    <t>113106231R00</t>
  </si>
  <si>
    <t>Rozebrání dlažeb ze zámkové dlažby v kamenivu</t>
  </si>
  <si>
    <t>m2</t>
  </si>
  <si>
    <t>Práce</t>
  </si>
  <si>
    <t>POL1_</t>
  </si>
  <si>
    <t>vybourání dlažby - chodník, odměřeno z dwg : 11,2102</t>
  </si>
  <si>
    <t>VV</t>
  </si>
  <si>
    <t>částečné rozebrání betonové dlažby na linii spoje - napojení, dl 5,2 m : 5,2*0,5</t>
  </si>
  <si>
    <t>113107605R00</t>
  </si>
  <si>
    <t>Odstranění podkladu nad 50 m2,kam.drcené tl.5 cm</t>
  </si>
  <si>
    <t>bourání asfaltu parkoviště, odměřeno z dwg : 0,617</t>
  </si>
  <si>
    <t>bourání asfaltobetonu - chodník, odměřeno z dwg : 76,613</t>
  </si>
  <si>
    <t>vybourání asfaltu - chodník, odměřeno z dwg : 11,8057</t>
  </si>
  <si>
    <t>113107610R00</t>
  </si>
  <si>
    <t>Odstranění podkladu nad 50 m2,kam.drcené tl.10 cm</t>
  </si>
  <si>
    <t>113107615R00</t>
  </si>
  <si>
    <t>Odstranění podkladu nad 50 m2,kam.drcené tl.15 cm</t>
  </si>
  <si>
    <t>113108410R00</t>
  </si>
  <si>
    <t>Odstranění asfaltové vrstvy pl.nad 50 m2, tl.10 cm</t>
  </si>
  <si>
    <t>113201111R00</t>
  </si>
  <si>
    <t>Vytrhání obrubníků chodníkových a parkových</t>
  </si>
  <si>
    <t>m</t>
  </si>
  <si>
    <t>odměřeno z dwg : 0,2+8,0+1,9+1,4+3,96+4,8+12,7</t>
  </si>
  <si>
    <t>113203111R00</t>
  </si>
  <si>
    <t>Vytrhání obrub z dlažebních kostek</t>
  </si>
  <si>
    <t>vybourání žulového řádku, odměřeno z dwg, kostky budou předány objednateli k dalšímu využití : 11,90</t>
  </si>
  <si>
    <t>121101103R00</t>
  </si>
  <si>
    <t>Sejmutí ornice s přemístěním přes 100 do 250 m</t>
  </si>
  <si>
    <t>m3</t>
  </si>
  <si>
    <t>odstranění travnaté plochy (ornice bude znovu použita v místě stavby, popř. u stavby navazující např. SO 02, SO 03) : 15,6436*0,2</t>
  </si>
  <si>
    <t>919735112R00</t>
  </si>
  <si>
    <t>Řezání stávajícího živičného krytu tl. 5 - 10 cm</t>
  </si>
  <si>
    <t>767996801R00</t>
  </si>
  <si>
    <t>Demontáž atypických ocelových konstr. do 50 kg</t>
  </si>
  <si>
    <t>kg</t>
  </si>
  <si>
    <t>demontáž stávající čistící rohože vč. příslušenství, odhad cca 15 kg : 15,0</t>
  </si>
  <si>
    <t>979999981R00</t>
  </si>
  <si>
    <t>Poplatek za recyklaci betonu kusovost do 1600 cm2, čistý (skup.170101)</t>
  </si>
  <si>
    <t>t</t>
  </si>
  <si>
    <t>obrubníky : 8,8992</t>
  </si>
  <si>
    <t>stávající dlažba : 3,10730</t>
  </si>
  <si>
    <t>979999995R00</t>
  </si>
  <si>
    <t>Poplatek za recyklaci asfaltu, kusovost do 1600 cm2, (skup.170302)</t>
  </si>
  <si>
    <t>170 302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</si>
  <si>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</si>
  <si>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</si>
  <si>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</si>
  <si>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</si>
  <si>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</si>
  <si>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</si>
  <si>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</si>
  <si>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979999973R00</t>
  </si>
  <si>
    <t>Poplatek za uložení, zemina a kamení, (skup.170504)</t>
  </si>
  <si>
    <t>podkladní vrstvy kameniva : 11,02705+22,05410+33,08115</t>
  </si>
  <si>
    <t>122201101R00</t>
  </si>
  <si>
    <t>Odkopávky nezapažené v hor. 3 do 100 m3</t>
  </si>
  <si>
    <t>odkopávka - hl. 0,13 m : (11,21+11,8057+76,613+15,6436)*0,13</t>
  </si>
  <si>
    <t>162701105R00</t>
  </si>
  <si>
    <t>Vodorovné přemístění výkopku z hor.1-4 do 10000 m</t>
  </si>
  <si>
    <t>167101101R00</t>
  </si>
  <si>
    <t>Nakládání výkopku z hor. 1 ÷ 4 v množství do 100 m3</t>
  </si>
  <si>
    <t>199000002R00</t>
  </si>
  <si>
    <t>Poplatek za skládku horniny 1- 4, č. dle katal. odpadů 17 05 04</t>
  </si>
  <si>
    <t>R113106122R00</t>
  </si>
  <si>
    <t>Napojení na stávající dlažbu (doplnění podloží)</t>
  </si>
  <si>
    <t>11,855</t>
  </si>
  <si>
    <t>215901101RT5</t>
  </si>
  <si>
    <t>Zhutnění podloží z hornin nesoudržných do 92% PS vibrační deskou</t>
  </si>
  <si>
    <t>skladba I : 115,0</t>
  </si>
  <si>
    <t>skladba II : 1,0</t>
  </si>
  <si>
    <t>skladba III : 2,5</t>
  </si>
  <si>
    <t>451579977R00</t>
  </si>
  <si>
    <t xml:space="preserve">Příplatek za dalších 10 mm lože ze štěrkodrti </t>
  </si>
  <si>
    <t xml:space="preserve">příplatek za tloušťku lože pro kladení dlažby : </t>
  </si>
  <si>
    <t>skladba I : 115,0*2</t>
  </si>
  <si>
    <t>R561301119R00</t>
  </si>
  <si>
    <t>Stabilizace podkladu hydraul.pojivem tl. do 500 mm vč. dodávky hydraulického pojiva</t>
  </si>
  <si>
    <t>564221112R00</t>
  </si>
  <si>
    <t>Podklad ze štěrkopísku po zhutnění tloušťky 9 cm fr. 4/8</t>
  </si>
  <si>
    <t>skladba II - čistící zóna : 1,0</t>
  </si>
  <si>
    <t>564861111RT2</t>
  </si>
  <si>
    <t>Podklad ze štěrkodrti po zhutnění tloušťky 20 cm štěrkodrť frakce 16-32 mm</t>
  </si>
  <si>
    <t>skladba I - velkoformátová dlažba : 115,0</t>
  </si>
  <si>
    <t>skladba III - kačírek : 2,50</t>
  </si>
  <si>
    <t>564861111RT4</t>
  </si>
  <si>
    <t>Podklad ze štěrkodrti po zhutnění tloušťky 20 cm štěrkodrť frakce 0-63 mm</t>
  </si>
  <si>
    <t>596811111R00</t>
  </si>
  <si>
    <t>Kladení dlaždic kom.pro pěší, lože z kameniva těž.</t>
  </si>
  <si>
    <t>R596811111R00</t>
  </si>
  <si>
    <t>Příplatek k montáži za použití speciální mechanizace pro kladení velkoformátové dlažby</t>
  </si>
  <si>
    <t>R596291113R00</t>
  </si>
  <si>
    <t xml:space="preserve">Řezání  dlažby tl. 80 mm </t>
  </si>
  <si>
    <t>11,855+6,490+12,392+5,490+8,800+3,200+8,000</t>
  </si>
  <si>
    <t>R599141111R00</t>
  </si>
  <si>
    <t>Vyplnění spár živičnou zálivkou</t>
  </si>
  <si>
    <t>12,392</t>
  </si>
  <si>
    <t>R592453330R</t>
  </si>
  <si>
    <t>Dlaždice betonová 800 x 800 x 80 mm, bílá</t>
  </si>
  <si>
    <t>Specifikace</t>
  </si>
  <si>
    <t>POL3_</t>
  </si>
  <si>
    <t>skladba I : 115,0*1,05</t>
  </si>
  <si>
    <t>R599432111R00</t>
  </si>
  <si>
    <t>Spárování dlažby vč. dodávky spárovací štěrkopískové směsi (křemičitý písek)</t>
  </si>
  <si>
    <t>R5771101310R00</t>
  </si>
  <si>
    <t xml:space="preserve">Vyčištění dlažby </t>
  </si>
  <si>
    <t>639571205R00</t>
  </si>
  <si>
    <t>Kačírek pro okapový chodník podél budovy tl. 50 mm</t>
  </si>
  <si>
    <t>kačírek okolo budovy, odměřeno z dwg : 2,4925</t>
  </si>
  <si>
    <t>R639571311R00</t>
  </si>
  <si>
    <t>Okapový chodník - textilie proti prorůstání 200g/m2</t>
  </si>
  <si>
    <t>R917862111RT5</t>
  </si>
  <si>
    <t>Osazení stojatého obrubníku betonového, do lože z betonu C 8/10 včetně obrubníku 200x100 mm</t>
  </si>
  <si>
    <t>12,392+7,014+0,390+1,405</t>
  </si>
  <si>
    <t>R919794441R00</t>
  </si>
  <si>
    <t>Úprava ploch - napojení na stávající komunikaci, do 2,0 m2</t>
  </si>
  <si>
    <t>kus</t>
  </si>
  <si>
    <t>998223011R00</t>
  </si>
  <si>
    <t>Přesun hmot, pozemní komunikace, kryt dlážděný</t>
  </si>
  <si>
    <t>Přesun hmot</t>
  </si>
  <si>
    <t>POL7_</t>
  </si>
  <si>
    <t>R998223095R00</t>
  </si>
  <si>
    <t>Přesun hmot, komunik. dlážděné, příplatek za manipulaci s materiálem  na meziskládce</t>
  </si>
  <si>
    <t>762431225RT2</t>
  </si>
  <si>
    <t>Montáž obložení stěn OSB deskami  včetně dodávky OSB desky tl. 10 mm</t>
  </si>
  <si>
    <t>ochrana stávajících fasád před poškozením - d+m OSB desek : 15,0*1,0</t>
  </si>
  <si>
    <t>R762431225R00</t>
  </si>
  <si>
    <t xml:space="preserve">Demontáž obložení stěn OSB deskami </t>
  </si>
  <si>
    <t>998762102R00</t>
  </si>
  <si>
    <t>Přesun hmot pro tesařské konstrukce, výšky do 12 m</t>
  </si>
  <si>
    <t>776972328R00</t>
  </si>
  <si>
    <t>Rohož z Al profilů standard tl. 28/18 mm</t>
  </si>
  <si>
    <t>odměřeno z dwg : 1,0</t>
  </si>
  <si>
    <t>776976345R00</t>
  </si>
  <si>
    <t>Náběhový rám Al široký šířky 45 mm</t>
  </si>
  <si>
    <t xml:space="preserve">m     </t>
  </si>
  <si>
    <t>R776976101R00</t>
  </si>
  <si>
    <t>Rám pro zapuštění z nerez profilů L</t>
  </si>
  <si>
    <t>998776101R00</t>
  </si>
  <si>
    <t>Přesun hmot pro podlahy povlakové, výšky do 6 m</t>
  </si>
  <si>
    <t>R799-1</t>
  </si>
  <si>
    <t xml:space="preserve">Pozn. 2 - Úprava stávající fasády </t>
  </si>
  <si>
    <t>Pozn. 2 - viz. výkres D1</t>
  </si>
  <si>
    <t>- Oplechování, zkrácení Al profilů,...</t>
  </si>
  <si>
    <t>- Zajistit stabilitu fasády (podbetonování, nové kotvení)</t>
  </si>
  <si>
    <t>R799-2</t>
  </si>
  <si>
    <t>Pozn. 3 - zajištění stabity fasády (podbetonování, nové kotvení)</t>
  </si>
  <si>
    <t>R799-3</t>
  </si>
  <si>
    <t>Pozn. 4 - v ploše čistící zóny snížit dl. o  30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</si>
</sst>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19" fillId="0" borderId="0" xfId="0" quotePrefix="1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24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5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5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5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5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SUMIF(F51:F63,A16,I51:I63)+SUMIF(F51:F63,"PSU",I51:I63)</f>
        <v>0</v>
      </c>
      <c r="J16" s="85"/>
    </row>
    <row r="17" spans="1:10" ht="23.25" customHeight="1" x14ac:dyDescent="0.25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SUMIF(F51:F63,A17,I51:I63)</f>
        <v>0</v>
      </c>
      <c r="J17" s="85"/>
    </row>
    <row r="18" spans="1:10" ht="23.25" customHeight="1" x14ac:dyDescent="0.25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SUMIF(F51:F63,A18,I51:I63)</f>
        <v>0</v>
      </c>
      <c r="J18" s="85"/>
    </row>
    <row r="19" spans="1:10" ht="23.25" customHeight="1" x14ac:dyDescent="0.25">
      <c r="A19" s="194" t="s">
        <v>84</v>
      </c>
      <c r="B19" s="38" t="s">
        <v>29</v>
      </c>
      <c r="C19" s="62"/>
      <c r="D19" s="63"/>
      <c r="E19" s="83"/>
      <c r="F19" s="84"/>
      <c r="G19" s="83"/>
      <c r="H19" s="84"/>
      <c r="I19" s="83">
        <f>SUMIF(F51:F63,A19,I51:I63)</f>
        <v>0</v>
      </c>
      <c r="J19" s="85"/>
    </row>
    <row r="20" spans="1:10" ht="23.25" customHeight="1" x14ac:dyDescent="0.25">
      <c r="A20" s="194" t="s">
        <v>83</v>
      </c>
      <c r="B20" s="38" t="s">
        <v>30</v>
      </c>
      <c r="C20" s="62"/>
      <c r="D20" s="63"/>
      <c r="E20" s="83"/>
      <c r="F20" s="84"/>
      <c r="G20" s="83"/>
      <c r="H20" s="84"/>
      <c r="I20" s="83">
        <f>SUMIF(F51:F63,A20,I51:I63)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3" t="s">
        <v>37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55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5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5">
      <c r="A39" s="134">
        <v>1</v>
      </c>
      <c r="B39" s="144" t="s">
        <v>45</v>
      </c>
      <c r="C39" s="145"/>
      <c r="D39" s="145"/>
      <c r="E39" s="145"/>
      <c r="F39" s="146">
        <f>'SO 01 00 Pol'!AE25+'SO 01 01 Pol'!AE54+'SO 01 02 Pol'!AE80</f>
        <v>0</v>
      </c>
      <c r="G39" s="147">
        <f>'SO 01 00 Pol'!AF25+'SO 01 01 Pol'!AF54+'SO 01 02 Pol'!AF80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5">
      <c r="A40" s="134">
        <v>2</v>
      </c>
      <c r="B40" s="150" t="s">
        <v>46</v>
      </c>
      <c r="C40" s="151" t="s">
        <v>47</v>
      </c>
      <c r="D40" s="151"/>
      <c r="E40" s="151"/>
      <c r="F40" s="152">
        <f>'SO 01 00 Pol'!AE25+'SO 01 01 Pol'!AE54+'SO 01 02 Pol'!AE80</f>
        <v>0</v>
      </c>
      <c r="G40" s="153">
        <f>'SO 01 00 Pol'!AF25+'SO 01 01 Pol'!AF54+'SO 01 02 Pol'!AF80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5">
      <c r="A41" s="134">
        <v>3</v>
      </c>
      <c r="B41" s="155" t="s">
        <v>48</v>
      </c>
      <c r="C41" s="145" t="s">
        <v>49</v>
      </c>
      <c r="D41" s="145"/>
      <c r="E41" s="145"/>
      <c r="F41" s="156">
        <f>'SO 01 00 Pol'!AE25</f>
        <v>0</v>
      </c>
      <c r="G41" s="148">
        <f>'SO 01 00 Pol'!AF25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 x14ac:dyDescent="0.25">
      <c r="A42" s="134">
        <v>3</v>
      </c>
      <c r="B42" s="155" t="s">
        <v>50</v>
      </c>
      <c r="C42" s="145" t="s">
        <v>51</v>
      </c>
      <c r="D42" s="145"/>
      <c r="E42" s="145"/>
      <c r="F42" s="156">
        <f>'SO 01 01 Pol'!AE54</f>
        <v>0</v>
      </c>
      <c r="G42" s="148">
        <f>'SO 01 01 Pol'!AF54</f>
        <v>0</v>
      </c>
      <c r="H42" s="148">
        <f>(F42*SazbaDPH1/100)+(G42*SazbaDPH2/100)</f>
        <v>0</v>
      </c>
      <c r="I42" s="148">
        <f>F42+G42+H42</f>
        <v>0</v>
      </c>
      <c r="J42" s="149" t="str">
        <f>IF(CenaCelkemVypocet=0,"",I42/CenaCelkemVypocet*100)</f>
        <v/>
      </c>
    </row>
    <row r="43" spans="1:10" ht="25.5" customHeight="1" x14ac:dyDescent="0.25">
      <c r="A43" s="134">
        <v>3</v>
      </c>
      <c r="B43" s="155" t="s">
        <v>52</v>
      </c>
      <c r="C43" s="145" t="s">
        <v>53</v>
      </c>
      <c r="D43" s="145"/>
      <c r="E43" s="145"/>
      <c r="F43" s="156">
        <f>'SO 01 02 Pol'!AE80</f>
        <v>0</v>
      </c>
      <c r="G43" s="148">
        <f>'SO 01 02 Pol'!AF80</f>
        <v>0</v>
      </c>
      <c r="H43" s="148">
        <f>(F43*SazbaDPH1/100)+(G43*SazbaDPH2/100)</f>
        <v>0</v>
      </c>
      <c r="I43" s="148">
        <f>F43+G43+H43</f>
        <v>0</v>
      </c>
      <c r="J43" s="149" t="str">
        <f>IF(CenaCelkemVypocet=0,"",I43/CenaCelkemVypocet*100)</f>
        <v/>
      </c>
    </row>
    <row r="44" spans="1:10" ht="25.5" customHeight="1" x14ac:dyDescent="0.25">
      <c r="A44" s="134"/>
      <c r="B44" s="157" t="s">
        <v>54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8" spans="1:10" ht="15.6" x14ac:dyDescent="0.3">
      <c r="B48" s="173" t="s">
        <v>56</v>
      </c>
    </row>
    <row r="50" spans="1:10" ht="25.5" customHeight="1" x14ac:dyDescent="0.25">
      <c r="A50" s="175"/>
      <c r="B50" s="178" t="s">
        <v>18</v>
      </c>
      <c r="C50" s="178" t="s">
        <v>6</v>
      </c>
      <c r="D50" s="179"/>
      <c r="E50" s="179"/>
      <c r="F50" s="180" t="s">
        <v>57</v>
      </c>
      <c r="G50" s="180"/>
      <c r="H50" s="180"/>
      <c r="I50" s="180" t="s">
        <v>31</v>
      </c>
      <c r="J50" s="180" t="s">
        <v>0</v>
      </c>
    </row>
    <row r="51" spans="1:10" ht="36.75" customHeight="1" x14ac:dyDescent="0.25">
      <c r="A51" s="176"/>
      <c r="B51" s="181" t="s">
        <v>58</v>
      </c>
      <c r="C51" s="182" t="s">
        <v>59</v>
      </c>
      <c r="D51" s="183"/>
      <c r="E51" s="183"/>
      <c r="F51" s="190" t="s">
        <v>26</v>
      </c>
      <c r="G51" s="191"/>
      <c r="H51" s="191"/>
      <c r="I51" s="191">
        <f>'SO 01 01 Pol'!G8+'SO 01 02 Pol'!G8</f>
        <v>0</v>
      </c>
      <c r="J51" s="187" t="str">
        <f>IF(I64=0,"",I51/I64*100)</f>
        <v/>
      </c>
    </row>
    <row r="52" spans="1:10" ht="36.75" customHeight="1" x14ac:dyDescent="0.25">
      <c r="A52" s="176"/>
      <c r="B52" s="181" t="s">
        <v>60</v>
      </c>
      <c r="C52" s="182" t="s">
        <v>61</v>
      </c>
      <c r="D52" s="183"/>
      <c r="E52" s="183"/>
      <c r="F52" s="190" t="s">
        <v>26</v>
      </c>
      <c r="G52" s="191"/>
      <c r="H52" s="191"/>
      <c r="I52" s="191">
        <f>'SO 01 02 Pol'!G17</f>
        <v>0</v>
      </c>
      <c r="J52" s="187" t="str">
        <f>IF(I64=0,"",I52/I64*100)</f>
        <v/>
      </c>
    </row>
    <row r="53" spans="1:10" ht="36.75" customHeight="1" x14ac:dyDescent="0.25">
      <c r="A53" s="176"/>
      <c r="B53" s="181" t="s">
        <v>62</v>
      </c>
      <c r="C53" s="182" t="s">
        <v>63</v>
      </c>
      <c r="D53" s="183"/>
      <c r="E53" s="183"/>
      <c r="F53" s="190" t="s">
        <v>26</v>
      </c>
      <c r="G53" s="191"/>
      <c r="H53" s="191"/>
      <c r="I53" s="191">
        <f>'SO 01 02 Pol'!G22</f>
        <v>0</v>
      </c>
      <c r="J53" s="187" t="str">
        <f>IF(I64=0,"",I53/I64*100)</f>
        <v/>
      </c>
    </row>
    <row r="54" spans="1:10" ht="36.75" customHeight="1" x14ac:dyDescent="0.25">
      <c r="A54" s="176"/>
      <c r="B54" s="181" t="s">
        <v>64</v>
      </c>
      <c r="C54" s="182" t="s">
        <v>65</v>
      </c>
      <c r="D54" s="183"/>
      <c r="E54" s="183"/>
      <c r="F54" s="190" t="s">
        <v>26</v>
      </c>
      <c r="G54" s="191"/>
      <c r="H54" s="191"/>
      <c r="I54" s="191">
        <f>'SO 01 02 Pol'!G26</f>
        <v>0</v>
      </c>
      <c r="J54" s="187" t="str">
        <f>IF(I64=0,"",I54/I64*100)</f>
        <v/>
      </c>
    </row>
    <row r="55" spans="1:10" ht="36.75" customHeight="1" x14ac:dyDescent="0.25">
      <c r="A55" s="176"/>
      <c r="B55" s="181" t="s">
        <v>66</v>
      </c>
      <c r="C55" s="182" t="s">
        <v>67</v>
      </c>
      <c r="D55" s="183"/>
      <c r="E55" s="183"/>
      <c r="F55" s="190" t="s">
        <v>26</v>
      </c>
      <c r="G55" s="191"/>
      <c r="H55" s="191"/>
      <c r="I55" s="191">
        <f>'SO 01 02 Pol'!G49</f>
        <v>0</v>
      </c>
      <c r="J55" s="187" t="str">
        <f>IF(I64=0,"",I55/I64*100)</f>
        <v/>
      </c>
    </row>
    <row r="56" spans="1:10" ht="36.75" customHeight="1" x14ac:dyDescent="0.25">
      <c r="A56" s="176"/>
      <c r="B56" s="181" t="s">
        <v>68</v>
      </c>
      <c r="C56" s="182" t="s">
        <v>69</v>
      </c>
      <c r="D56" s="183"/>
      <c r="E56" s="183"/>
      <c r="F56" s="190" t="s">
        <v>26</v>
      </c>
      <c r="G56" s="191"/>
      <c r="H56" s="191"/>
      <c r="I56" s="191">
        <f>'SO 01 01 Pol'!G37+'SO 01 02 Pol'!G53</f>
        <v>0</v>
      </c>
      <c r="J56" s="187" t="str">
        <f>IF(I64=0,"",I56/I64*100)</f>
        <v/>
      </c>
    </row>
    <row r="57" spans="1:10" ht="36.75" customHeight="1" x14ac:dyDescent="0.25">
      <c r="A57" s="176"/>
      <c r="B57" s="181" t="s">
        <v>70</v>
      </c>
      <c r="C57" s="182" t="s">
        <v>71</v>
      </c>
      <c r="D57" s="183"/>
      <c r="E57" s="183"/>
      <c r="F57" s="190" t="s">
        <v>26</v>
      </c>
      <c r="G57" s="191"/>
      <c r="H57" s="191"/>
      <c r="I57" s="191">
        <f>'SO 01 02 Pol'!G57</f>
        <v>0</v>
      </c>
      <c r="J57" s="187" t="str">
        <f>IF(I64=0,"",I57/I64*100)</f>
        <v/>
      </c>
    </row>
    <row r="58" spans="1:10" ht="36.75" customHeight="1" x14ac:dyDescent="0.25">
      <c r="A58" s="176"/>
      <c r="B58" s="181" t="s">
        <v>72</v>
      </c>
      <c r="C58" s="182" t="s">
        <v>73</v>
      </c>
      <c r="D58" s="183"/>
      <c r="E58" s="183"/>
      <c r="F58" s="190" t="s">
        <v>27</v>
      </c>
      <c r="G58" s="191"/>
      <c r="H58" s="191"/>
      <c r="I58" s="191">
        <f>'SO 01 02 Pol'!G60</f>
        <v>0</v>
      </c>
      <c r="J58" s="187" t="str">
        <f>IF(I64=0,"",I58/I64*100)</f>
        <v/>
      </c>
    </row>
    <row r="59" spans="1:10" ht="36.75" customHeight="1" x14ac:dyDescent="0.25">
      <c r="A59" s="176"/>
      <c r="B59" s="181" t="s">
        <v>74</v>
      </c>
      <c r="C59" s="182" t="s">
        <v>75</v>
      </c>
      <c r="D59" s="183"/>
      <c r="E59" s="183"/>
      <c r="F59" s="190" t="s">
        <v>27</v>
      </c>
      <c r="G59" s="191"/>
      <c r="H59" s="191"/>
      <c r="I59" s="191">
        <f>'SO 01 01 Pol'!G39</f>
        <v>0</v>
      </c>
      <c r="J59" s="187" t="str">
        <f>IF(I64=0,"",I59/I64*100)</f>
        <v/>
      </c>
    </row>
    <row r="60" spans="1:10" ht="36.75" customHeight="1" x14ac:dyDescent="0.25">
      <c r="A60" s="176"/>
      <c r="B60" s="181" t="s">
        <v>76</v>
      </c>
      <c r="C60" s="182" t="s">
        <v>77</v>
      </c>
      <c r="D60" s="183"/>
      <c r="E60" s="183"/>
      <c r="F60" s="190" t="s">
        <v>27</v>
      </c>
      <c r="G60" s="191"/>
      <c r="H60" s="191"/>
      <c r="I60" s="191">
        <f>'SO 01 02 Pol'!G66</f>
        <v>0</v>
      </c>
      <c r="J60" s="187" t="str">
        <f>IF(I64=0,"",I60/I64*100)</f>
        <v/>
      </c>
    </row>
    <row r="61" spans="1:10" ht="36.75" customHeight="1" x14ac:dyDescent="0.25">
      <c r="A61" s="176"/>
      <c r="B61" s="181" t="s">
        <v>78</v>
      </c>
      <c r="C61" s="182" t="s">
        <v>79</v>
      </c>
      <c r="D61" s="183"/>
      <c r="E61" s="183"/>
      <c r="F61" s="190" t="s">
        <v>27</v>
      </c>
      <c r="G61" s="191"/>
      <c r="H61" s="191"/>
      <c r="I61" s="191">
        <f>'SO 01 02 Pol'!G72</f>
        <v>0</v>
      </c>
      <c r="J61" s="187" t="str">
        <f>IF(I64=0,"",I61/I64*100)</f>
        <v/>
      </c>
    </row>
    <row r="62" spans="1:10" ht="36.75" customHeight="1" x14ac:dyDescent="0.25">
      <c r="A62" s="176"/>
      <c r="B62" s="181" t="s">
        <v>80</v>
      </c>
      <c r="C62" s="182" t="s">
        <v>81</v>
      </c>
      <c r="D62" s="183"/>
      <c r="E62" s="183"/>
      <c r="F62" s="190" t="s">
        <v>82</v>
      </c>
      <c r="G62" s="191"/>
      <c r="H62" s="191"/>
      <c r="I62" s="191">
        <f>'SO 01 01 Pol'!G42</f>
        <v>0</v>
      </c>
      <c r="J62" s="187" t="str">
        <f>IF(I64=0,"",I62/I64*100)</f>
        <v/>
      </c>
    </row>
    <row r="63" spans="1:10" ht="36.75" customHeight="1" x14ac:dyDescent="0.25">
      <c r="A63" s="176"/>
      <c r="B63" s="181" t="s">
        <v>83</v>
      </c>
      <c r="C63" s="182" t="s">
        <v>30</v>
      </c>
      <c r="D63" s="183"/>
      <c r="E63" s="183"/>
      <c r="F63" s="190" t="s">
        <v>83</v>
      </c>
      <c r="G63" s="191"/>
      <c r="H63" s="191"/>
      <c r="I63" s="191">
        <f>'SO 01 00 Pol'!G8</f>
        <v>0</v>
      </c>
      <c r="J63" s="187" t="str">
        <f>IF(I64=0,"",I63/I64*100)</f>
        <v/>
      </c>
    </row>
    <row r="64" spans="1:10" ht="25.5" customHeight="1" x14ac:dyDescent="0.25">
      <c r="A64" s="177"/>
      <c r="B64" s="184" t="s">
        <v>1</v>
      </c>
      <c r="C64" s="185"/>
      <c r="D64" s="186"/>
      <c r="E64" s="186"/>
      <c r="F64" s="192"/>
      <c r="G64" s="193"/>
      <c r="H64" s="193"/>
      <c r="I64" s="193">
        <f>SUM(I51:I63)</f>
        <v>0</v>
      </c>
      <c r="J64" s="188">
        <f>SUM(J51:J63)</f>
        <v>0</v>
      </c>
    </row>
    <row r="65" spans="6:10" x14ac:dyDescent="0.25">
      <c r="F65" s="133"/>
      <c r="G65" s="133"/>
      <c r="H65" s="133"/>
      <c r="I65" s="133"/>
      <c r="J65" s="189"/>
    </row>
    <row r="66" spans="6:10" x14ac:dyDescent="0.25">
      <c r="F66" s="133"/>
      <c r="G66" s="133"/>
      <c r="H66" s="133"/>
      <c r="I66" s="133"/>
      <c r="J66" s="189"/>
    </row>
    <row r="67" spans="6:10" x14ac:dyDescent="0.25">
      <c r="F67" s="133"/>
      <c r="G67" s="133"/>
      <c r="H67" s="133"/>
      <c r="I67" s="133"/>
      <c r="J67" s="1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6E300-91AA-4473-99AB-5F18260008C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2" x14ac:dyDescent="0.25"/>
  <cols>
    <col min="1" max="1" width="3.44140625" customWidth="1"/>
    <col min="2" max="2" width="12.6640625" style="174" customWidth="1"/>
    <col min="3" max="3" width="38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8" width="0" hidden="1" customWidth="1"/>
    <col min="20" max="20" width="9.21875" customWidth="1"/>
    <col min="21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85</v>
      </c>
    </row>
    <row r="2" spans="1:60" ht="25.05" customHeight="1" x14ac:dyDescent="0.25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86</v>
      </c>
    </row>
    <row r="3" spans="1:60" ht="25.05" customHeight="1" x14ac:dyDescent="0.25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4" t="s">
        <v>86</v>
      </c>
      <c r="AG3" t="s">
        <v>87</v>
      </c>
    </row>
    <row r="4" spans="1:60" ht="25.05" customHeight="1" x14ac:dyDescent="0.25">
      <c r="A4" s="200" t="s">
        <v>10</v>
      </c>
      <c r="B4" s="201" t="s">
        <v>48</v>
      </c>
      <c r="C4" s="202" t="s">
        <v>49</v>
      </c>
      <c r="D4" s="203"/>
      <c r="E4" s="203"/>
      <c r="F4" s="203"/>
      <c r="G4" s="204"/>
      <c r="AG4" t="s">
        <v>88</v>
      </c>
    </row>
    <row r="5" spans="1:60" x14ac:dyDescent="0.25">
      <c r="D5" s="10"/>
    </row>
    <row r="6" spans="1:60" ht="39.6" x14ac:dyDescent="0.25">
      <c r="A6" s="206" t="s">
        <v>89</v>
      </c>
      <c r="B6" s="208" t="s">
        <v>90</v>
      </c>
      <c r="C6" s="208" t="s">
        <v>91</v>
      </c>
      <c r="D6" s="207" t="s">
        <v>92</v>
      </c>
      <c r="E6" s="206" t="s">
        <v>93</v>
      </c>
      <c r="F6" s="205" t="s">
        <v>94</v>
      </c>
      <c r="G6" s="206" t="s">
        <v>31</v>
      </c>
      <c r="H6" s="209" t="s">
        <v>32</v>
      </c>
      <c r="I6" s="209" t="s">
        <v>95</v>
      </c>
      <c r="J6" s="209" t="s">
        <v>33</v>
      </c>
      <c r="K6" s="209" t="s">
        <v>96</v>
      </c>
      <c r="L6" s="209" t="s">
        <v>97</v>
      </c>
      <c r="M6" s="209" t="s">
        <v>98</v>
      </c>
      <c r="N6" s="209" t="s">
        <v>99</v>
      </c>
      <c r="O6" s="209" t="s">
        <v>100</v>
      </c>
      <c r="P6" s="209" t="s">
        <v>101</v>
      </c>
      <c r="Q6" s="209" t="s">
        <v>102</v>
      </c>
      <c r="R6" s="209" t="s">
        <v>103</v>
      </c>
      <c r="S6" s="209" t="s">
        <v>104</v>
      </c>
      <c r="T6" s="209" t="s">
        <v>105</v>
      </c>
      <c r="U6" s="209" t="s">
        <v>106</v>
      </c>
      <c r="V6" s="209" t="s">
        <v>107</v>
      </c>
      <c r="W6" s="209" t="s">
        <v>108</v>
      </c>
      <c r="X6" s="209" t="s">
        <v>109</v>
      </c>
      <c r="Y6" s="209" t="s">
        <v>110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32" t="s">
        <v>111</v>
      </c>
      <c r="B8" s="233" t="s">
        <v>83</v>
      </c>
      <c r="C8" s="255" t="s">
        <v>30</v>
      </c>
      <c r="D8" s="234"/>
      <c r="E8" s="235"/>
      <c r="F8" s="236"/>
      <c r="G8" s="236">
        <f>SUMIF(AG9:AG23,"&lt;&gt;NOR",G9:G23)</f>
        <v>0</v>
      </c>
      <c r="H8" s="236"/>
      <c r="I8" s="236">
        <f>SUM(I9:I23)</f>
        <v>0</v>
      </c>
      <c r="J8" s="236"/>
      <c r="K8" s="236">
        <f>SUM(K9:K23)</f>
        <v>0</v>
      </c>
      <c r="L8" s="236"/>
      <c r="M8" s="236">
        <f>SUM(M9:M23)</f>
        <v>0</v>
      </c>
      <c r="N8" s="235"/>
      <c r="O8" s="235">
        <f>SUM(O9:O23)</f>
        <v>0</v>
      </c>
      <c r="P8" s="235"/>
      <c r="Q8" s="235">
        <f>SUM(Q9:Q23)</f>
        <v>0</v>
      </c>
      <c r="R8" s="236"/>
      <c r="S8" s="236"/>
      <c r="T8" s="237"/>
      <c r="U8" s="231"/>
      <c r="V8" s="231">
        <f>SUM(V9:V23)</f>
        <v>0</v>
      </c>
      <c r="W8" s="231"/>
      <c r="X8" s="231"/>
      <c r="Y8" s="231"/>
      <c r="AG8" t="s">
        <v>112</v>
      </c>
    </row>
    <row r="9" spans="1:60" outlineLevel="1" x14ac:dyDescent="0.25">
      <c r="A9" s="246">
        <v>1</v>
      </c>
      <c r="B9" s="247" t="s">
        <v>113</v>
      </c>
      <c r="C9" s="256" t="s">
        <v>114</v>
      </c>
      <c r="D9" s="248" t="s">
        <v>115</v>
      </c>
      <c r="E9" s="249">
        <v>1</v>
      </c>
      <c r="F9" s="250"/>
      <c r="G9" s="251">
        <f>ROUND(E9*F9,2)</f>
        <v>0</v>
      </c>
      <c r="H9" s="250"/>
      <c r="I9" s="251">
        <f>ROUND(E9*H9,2)</f>
        <v>0</v>
      </c>
      <c r="J9" s="250"/>
      <c r="K9" s="251">
        <f>ROUND(E9*J9,2)</f>
        <v>0</v>
      </c>
      <c r="L9" s="251">
        <v>21</v>
      </c>
      <c r="M9" s="251">
        <f>G9*(1+L9/100)</f>
        <v>0</v>
      </c>
      <c r="N9" s="249">
        <v>0</v>
      </c>
      <c r="O9" s="249">
        <f>ROUND(E9*N9,2)</f>
        <v>0</v>
      </c>
      <c r="P9" s="249">
        <v>0</v>
      </c>
      <c r="Q9" s="249">
        <f>ROUND(E9*P9,2)</f>
        <v>0</v>
      </c>
      <c r="R9" s="251"/>
      <c r="S9" s="251" t="s">
        <v>116</v>
      </c>
      <c r="T9" s="252" t="s">
        <v>117</v>
      </c>
      <c r="U9" s="230">
        <v>0</v>
      </c>
      <c r="V9" s="230">
        <f>ROUND(E9*U9,2)</f>
        <v>0</v>
      </c>
      <c r="W9" s="230"/>
      <c r="X9" s="230" t="s">
        <v>118</v>
      </c>
      <c r="Y9" s="230" t="s">
        <v>119</v>
      </c>
      <c r="Z9" s="210"/>
      <c r="AA9" s="210"/>
      <c r="AB9" s="210"/>
      <c r="AC9" s="210"/>
      <c r="AD9" s="210"/>
      <c r="AE9" s="210"/>
      <c r="AF9" s="210"/>
      <c r="AG9" s="210" t="s">
        <v>120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5">
      <c r="A10" s="239">
        <v>2</v>
      </c>
      <c r="B10" s="240" t="s">
        <v>121</v>
      </c>
      <c r="C10" s="257" t="s">
        <v>122</v>
      </c>
      <c r="D10" s="241" t="s">
        <v>115</v>
      </c>
      <c r="E10" s="242">
        <v>1</v>
      </c>
      <c r="F10" s="243"/>
      <c r="G10" s="244">
        <f>ROUND(E10*F10,2)</f>
        <v>0</v>
      </c>
      <c r="H10" s="243"/>
      <c r="I10" s="244">
        <f>ROUND(E10*H10,2)</f>
        <v>0</v>
      </c>
      <c r="J10" s="243"/>
      <c r="K10" s="244">
        <f>ROUND(E10*J10,2)</f>
        <v>0</v>
      </c>
      <c r="L10" s="244">
        <v>21</v>
      </c>
      <c r="M10" s="244">
        <f>G10*(1+L10/100)</f>
        <v>0</v>
      </c>
      <c r="N10" s="242">
        <v>0</v>
      </c>
      <c r="O10" s="242">
        <f>ROUND(E10*N10,2)</f>
        <v>0</v>
      </c>
      <c r="P10" s="242">
        <v>0</v>
      </c>
      <c r="Q10" s="242">
        <f>ROUND(E10*P10,2)</f>
        <v>0</v>
      </c>
      <c r="R10" s="244"/>
      <c r="S10" s="244" t="s">
        <v>116</v>
      </c>
      <c r="T10" s="245" t="s">
        <v>117</v>
      </c>
      <c r="U10" s="230">
        <v>0</v>
      </c>
      <c r="V10" s="230">
        <f>ROUND(E10*U10,2)</f>
        <v>0</v>
      </c>
      <c r="W10" s="230"/>
      <c r="X10" s="230" t="s">
        <v>118</v>
      </c>
      <c r="Y10" s="230" t="s">
        <v>119</v>
      </c>
      <c r="Z10" s="210"/>
      <c r="AA10" s="210"/>
      <c r="AB10" s="210"/>
      <c r="AC10" s="210"/>
      <c r="AD10" s="210"/>
      <c r="AE10" s="210"/>
      <c r="AF10" s="210"/>
      <c r="AG10" s="210" t="s">
        <v>120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2" x14ac:dyDescent="0.25">
      <c r="A11" s="227"/>
      <c r="B11" s="228"/>
      <c r="C11" s="258" t="s">
        <v>123</v>
      </c>
      <c r="D11" s="253"/>
      <c r="E11" s="253"/>
      <c r="F11" s="253"/>
      <c r="G11" s="253"/>
      <c r="H11" s="230"/>
      <c r="I11" s="230"/>
      <c r="J11" s="230"/>
      <c r="K11" s="230"/>
      <c r="L11" s="230"/>
      <c r="M11" s="230"/>
      <c r="N11" s="229"/>
      <c r="O11" s="229"/>
      <c r="P11" s="229"/>
      <c r="Q11" s="229"/>
      <c r="R11" s="230"/>
      <c r="S11" s="230"/>
      <c r="T11" s="230"/>
      <c r="U11" s="230"/>
      <c r="V11" s="230"/>
      <c r="W11" s="230"/>
      <c r="X11" s="230"/>
      <c r="Y11" s="230"/>
      <c r="Z11" s="210"/>
      <c r="AA11" s="210"/>
      <c r="AB11" s="210"/>
      <c r="AC11" s="210"/>
      <c r="AD11" s="210"/>
      <c r="AE11" s="210"/>
      <c r="AF11" s="210"/>
      <c r="AG11" s="210" t="s">
        <v>124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39">
        <v>3</v>
      </c>
      <c r="B12" s="240" t="s">
        <v>125</v>
      </c>
      <c r="C12" s="257" t="s">
        <v>126</v>
      </c>
      <c r="D12" s="241" t="s">
        <v>115</v>
      </c>
      <c r="E12" s="242">
        <v>1</v>
      </c>
      <c r="F12" s="243"/>
      <c r="G12" s="244">
        <f>ROUND(E12*F12,2)</f>
        <v>0</v>
      </c>
      <c r="H12" s="243"/>
      <c r="I12" s="244">
        <f>ROUND(E12*H12,2)</f>
        <v>0</v>
      </c>
      <c r="J12" s="243"/>
      <c r="K12" s="244">
        <f>ROUND(E12*J12,2)</f>
        <v>0</v>
      </c>
      <c r="L12" s="244">
        <v>21</v>
      </c>
      <c r="M12" s="244">
        <f>G12*(1+L12/100)</f>
        <v>0</v>
      </c>
      <c r="N12" s="242">
        <v>0</v>
      </c>
      <c r="O12" s="242">
        <f>ROUND(E12*N12,2)</f>
        <v>0</v>
      </c>
      <c r="P12" s="242">
        <v>0</v>
      </c>
      <c r="Q12" s="242">
        <f>ROUND(E12*P12,2)</f>
        <v>0</v>
      </c>
      <c r="R12" s="244"/>
      <c r="S12" s="244" t="s">
        <v>116</v>
      </c>
      <c r="T12" s="245" t="s">
        <v>117</v>
      </c>
      <c r="U12" s="230">
        <v>0</v>
      </c>
      <c r="V12" s="230">
        <f>ROUND(E12*U12,2)</f>
        <v>0</v>
      </c>
      <c r="W12" s="230"/>
      <c r="X12" s="230" t="s">
        <v>118</v>
      </c>
      <c r="Y12" s="230" t="s">
        <v>119</v>
      </c>
      <c r="Z12" s="210"/>
      <c r="AA12" s="210"/>
      <c r="AB12" s="210"/>
      <c r="AC12" s="210"/>
      <c r="AD12" s="210"/>
      <c r="AE12" s="210"/>
      <c r="AF12" s="210"/>
      <c r="AG12" s="210" t="s">
        <v>120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31.2" outlineLevel="2" x14ac:dyDescent="0.25">
      <c r="A13" s="227"/>
      <c r="B13" s="228"/>
      <c r="C13" s="258" t="s">
        <v>127</v>
      </c>
      <c r="D13" s="253"/>
      <c r="E13" s="253"/>
      <c r="F13" s="253"/>
      <c r="G13" s="253"/>
      <c r="H13" s="230"/>
      <c r="I13" s="230"/>
      <c r="J13" s="230"/>
      <c r="K13" s="230"/>
      <c r="L13" s="230"/>
      <c r="M13" s="230"/>
      <c r="N13" s="229"/>
      <c r="O13" s="229"/>
      <c r="P13" s="229"/>
      <c r="Q13" s="229"/>
      <c r="R13" s="230"/>
      <c r="S13" s="230"/>
      <c r="T13" s="230"/>
      <c r="U13" s="230"/>
      <c r="V13" s="230"/>
      <c r="W13" s="230"/>
      <c r="X13" s="230"/>
      <c r="Y13" s="230"/>
      <c r="Z13" s="210"/>
      <c r="AA13" s="210"/>
      <c r="AB13" s="210"/>
      <c r="AC13" s="210"/>
      <c r="AD13" s="210"/>
      <c r="AE13" s="210"/>
      <c r="AF13" s="210"/>
      <c r="AG13" s="210" t="s">
        <v>124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54" t="str">
        <f>C13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13" s="210"/>
      <c r="BC13" s="210"/>
      <c r="BD13" s="210"/>
      <c r="BE13" s="210"/>
      <c r="BF13" s="210"/>
      <c r="BG13" s="210"/>
      <c r="BH13" s="210"/>
    </row>
    <row r="14" spans="1:60" outlineLevel="1" x14ac:dyDescent="0.25">
      <c r="A14" s="239">
        <v>4</v>
      </c>
      <c r="B14" s="240" t="s">
        <v>128</v>
      </c>
      <c r="C14" s="257" t="s">
        <v>129</v>
      </c>
      <c r="D14" s="241" t="s">
        <v>115</v>
      </c>
      <c r="E14" s="242">
        <v>1</v>
      </c>
      <c r="F14" s="243"/>
      <c r="G14" s="244">
        <f>ROUND(E14*F14,2)</f>
        <v>0</v>
      </c>
      <c r="H14" s="243"/>
      <c r="I14" s="244">
        <f>ROUND(E14*H14,2)</f>
        <v>0</v>
      </c>
      <c r="J14" s="243"/>
      <c r="K14" s="244">
        <f>ROUND(E14*J14,2)</f>
        <v>0</v>
      </c>
      <c r="L14" s="244">
        <v>21</v>
      </c>
      <c r="M14" s="244">
        <f>G14*(1+L14/100)</f>
        <v>0</v>
      </c>
      <c r="N14" s="242">
        <v>0</v>
      </c>
      <c r="O14" s="242">
        <f>ROUND(E14*N14,2)</f>
        <v>0</v>
      </c>
      <c r="P14" s="242">
        <v>0</v>
      </c>
      <c r="Q14" s="242">
        <f>ROUND(E14*P14,2)</f>
        <v>0</v>
      </c>
      <c r="R14" s="244"/>
      <c r="S14" s="244" t="s">
        <v>116</v>
      </c>
      <c r="T14" s="245" t="s">
        <v>117</v>
      </c>
      <c r="U14" s="230">
        <v>0</v>
      </c>
      <c r="V14" s="230">
        <f>ROUND(E14*U14,2)</f>
        <v>0</v>
      </c>
      <c r="W14" s="230"/>
      <c r="X14" s="230" t="s">
        <v>118</v>
      </c>
      <c r="Y14" s="230" t="s">
        <v>119</v>
      </c>
      <c r="Z14" s="210"/>
      <c r="AA14" s="210"/>
      <c r="AB14" s="210"/>
      <c r="AC14" s="210"/>
      <c r="AD14" s="210"/>
      <c r="AE14" s="210"/>
      <c r="AF14" s="210"/>
      <c r="AG14" s="210" t="s">
        <v>120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31.2" outlineLevel="2" x14ac:dyDescent="0.25">
      <c r="A15" s="227"/>
      <c r="B15" s="228"/>
      <c r="C15" s="258" t="s">
        <v>130</v>
      </c>
      <c r="D15" s="253"/>
      <c r="E15" s="253"/>
      <c r="F15" s="253"/>
      <c r="G15" s="253"/>
      <c r="H15" s="230"/>
      <c r="I15" s="230"/>
      <c r="J15" s="230"/>
      <c r="K15" s="230"/>
      <c r="L15" s="230"/>
      <c r="M15" s="230"/>
      <c r="N15" s="229"/>
      <c r="O15" s="229"/>
      <c r="P15" s="229"/>
      <c r="Q15" s="229"/>
      <c r="R15" s="230"/>
      <c r="S15" s="230"/>
      <c r="T15" s="230"/>
      <c r="U15" s="230"/>
      <c r="V15" s="230"/>
      <c r="W15" s="230"/>
      <c r="X15" s="230"/>
      <c r="Y15" s="230"/>
      <c r="Z15" s="210"/>
      <c r="AA15" s="210"/>
      <c r="AB15" s="210"/>
      <c r="AC15" s="210"/>
      <c r="AD15" s="210"/>
      <c r="AE15" s="210"/>
      <c r="AF15" s="210"/>
      <c r="AG15" s="210" t="s">
        <v>124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54" t="str">
        <f>C15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5" s="210"/>
      <c r="BC15" s="210"/>
      <c r="BD15" s="210"/>
      <c r="BE15" s="210"/>
      <c r="BF15" s="210"/>
      <c r="BG15" s="210"/>
      <c r="BH15" s="210"/>
    </row>
    <row r="16" spans="1:60" outlineLevel="1" x14ac:dyDescent="0.25">
      <c r="A16" s="239">
        <v>5</v>
      </c>
      <c r="B16" s="240" t="s">
        <v>131</v>
      </c>
      <c r="C16" s="257" t="s">
        <v>132</v>
      </c>
      <c r="D16" s="241" t="s">
        <v>115</v>
      </c>
      <c r="E16" s="242">
        <v>1</v>
      </c>
      <c r="F16" s="243"/>
      <c r="G16" s="244">
        <f>ROUND(E16*F16,2)</f>
        <v>0</v>
      </c>
      <c r="H16" s="243"/>
      <c r="I16" s="244">
        <f>ROUND(E16*H16,2)</f>
        <v>0</v>
      </c>
      <c r="J16" s="243"/>
      <c r="K16" s="244">
        <f>ROUND(E16*J16,2)</f>
        <v>0</v>
      </c>
      <c r="L16" s="244">
        <v>21</v>
      </c>
      <c r="M16" s="244">
        <f>G16*(1+L16/100)</f>
        <v>0</v>
      </c>
      <c r="N16" s="242">
        <v>0</v>
      </c>
      <c r="O16" s="242">
        <f>ROUND(E16*N16,2)</f>
        <v>0</v>
      </c>
      <c r="P16" s="242">
        <v>0</v>
      </c>
      <c r="Q16" s="242">
        <f>ROUND(E16*P16,2)</f>
        <v>0</v>
      </c>
      <c r="R16" s="244"/>
      <c r="S16" s="244" t="s">
        <v>116</v>
      </c>
      <c r="T16" s="245" t="s">
        <v>117</v>
      </c>
      <c r="U16" s="230">
        <v>0</v>
      </c>
      <c r="V16" s="230">
        <f>ROUND(E16*U16,2)</f>
        <v>0</v>
      </c>
      <c r="W16" s="230"/>
      <c r="X16" s="230" t="s">
        <v>118</v>
      </c>
      <c r="Y16" s="230" t="s">
        <v>119</v>
      </c>
      <c r="Z16" s="210"/>
      <c r="AA16" s="210"/>
      <c r="AB16" s="210"/>
      <c r="AC16" s="210"/>
      <c r="AD16" s="210"/>
      <c r="AE16" s="210"/>
      <c r="AF16" s="210"/>
      <c r="AG16" s="210" t="s">
        <v>120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31.2" outlineLevel="2" x14ac:dyDescent="0.25">
      <c r="A17" s="227"/>
      <c r="B17" s="228"/>
      <c r="C17" s="258" t="s">
        <v>133</v>
      </c>
      <c r="D17" s="253"/>
      <c r="E17" s="253"/>
      <c r="F17" s="253"/>
      <c r="G17" s="253"/>
      <c r="H17" s="230"/>
      <c r="I17" s="230"/>
      <c r="J17" s="230"/>
      <c r="K17" s="230"/>
      <c r="L17" s="230"/>
      <c r="M17" s="230"/>
      <c r="N17" s="229"/>
      <c r="O17" s="229"/>
      <c r="P17" s="229"/>
      <c r="Q17" s="229"/>
      <c r="R17" s="230"/>
      <c r="S17" s="230"/>
      <c r="T17" s="230"/>
      <c r="U17" s="230"/>
      <c r="V17" s="230"/>
      <c r="W17" s="230"/>
      <c r="X17" s="230"/>
      <c r="Y17" s="230"/>
      <c r="Z17" s="210"/>
      <c r="AA17" s="210"/>
      <c r="AB17" s="210"/>
      <c r="AC17" s="210"/>
      <c r="AD17" s="210"/>
      <c r="AE17" s="210"/>
      <c r="AF17" s="210"/>
      <c r="AG17" s="210" t="s">
        <v>124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54" t="str">
        <f>C17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17" s="210"/>
      <c r="BC17" s="210"/>
      <c r="BD17" s="210"/>
      <c r="BE17" s="210"/>
      <c r="BF17" s="210"/>
      <c r="BG17" s="210"/>
      <c r="BH17" s="210"/>
    </row>
    <row r="18" spans="1:60" outlineLevel="1" x14ac:dyDescent="0.25">
      <c r="A18" s="239">
        <v>6</v>
      </c>
      <c r="B18" s="240" t="s">
        <v>134</v>
      </c>
      <c r="C18" s="257" t="s">
        <v>135</v>
      </c>
      <c r="D18" s="241" t="s">
        <v>115</v>
      </c>
      <c r="E18" s="242">
        <v>1</v>
      </c>
      <c r="F18" s="243"/>
      <c r="G18" s="244">
        <f>ROUND(E18*F18,2)</f>
        <v>0</v>
      </c>
      <c r="H18" s="243"/>
      <c r="I18" s="244">
        <f>ROUND(E18*H18,2)</f>
        <v>0</v>
      </c>
      <c r="J18" s="243"/>
      <c r="K18" s="244">
        <f>ROUND(E18*J18,2)</f>
        <v>0</v>
      </c>
      <c r="L18" s="244">
        <v>21</v>
      </c>
      <c r="M18" s="244">
        <f>G18*(1+L18/100)</f>
        <v>0</v>
      </c>
      <c r="N18" s="242">
        <v>0</v>
      </c>
      <c r="O18" s="242">
        <f>ROUND(E18*N18,2)</f>
        <v>0</v>
      </c>
      <c r="P18" s="242">
        <v>0</v>
      </c>
      <c r="Q18" s="242">
        <f>ROUND(E18*P18,2)</f>
        <v>0</v>
      </c>
      <c r="R18" s="244"/>
      <c r="S18" s="244" t="s">
        <v>116</v>
      </c>
      <c r="T18" s="245" t="s">
        <v>117</v>
      </c>
      <c r="U18" s="230">
        <v>0</v>
      </c>
      <c r="V18" s="230">
        <f>ROUND(E18*U18,2)</f>
        <v>0</v>
      </c>
      <c r="W18" s="230"/>
      <c r="X18" s="230" t="s">
        <v>118</v>
      </c>
      <c r="Y18" s="230" t="s">
        <v>119</v>
      </c>
      <c r="Z18" s="210"/>
      <c r="AA18" s="210"/>
      <c r="AB18" s="210"/>
      <c r="AC18" s="210"/>
      <c r="AD18" s="210"/>
      <c r="AE18" s="210"/>
      <c r="AF18" s="210"/>
      <c r="AG18" s="210" t="s">
        <v>120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1" outlineLevel="2" x14ac:dyDescent="0.25">
      <c r="A19" s="227"/>
      <c r="B19" s="228"/>
      <c r="C19" s="258" t="s">
        <v>136</v>
      </c>
      <c r="D19" s="253"/>
      <c r="E19" s="253"/>
      <c r="F19" s="253"/>
      <c r="G19" s="253"/>
      <c r="H19" s="230"/>
      <c r="I19" s="230"/>
      <c r="J19" s="230"/>
      <c r="K19" s="230"/>
      <c r="L19" s="230"/>
      <c r="M19" s="230"/>
      <c r="N19" s="229"/>
      <c r="O19" s="229"/>
      <c r="P19" s="229"/>
      <c r="Q19" s="229"/>
      <c r="R19" s="230"/>
      <c r="S19" s="230"/>
      <c r="T19" s="230"/>
      <c r="U19" s="230"/>
      <c r="V19" s="230"/>
      <c r="W19" s="230"/>
      <c r="X19" s="230"/>
      <c r="Y19" s="230"/>
      <c r="Z19" s="210"/>
      <c r="AA19" s="210"/>
      <c r="AB19" s="210"/>
      <c r="AC19" s="210"/>
      <c r="AD19" s="210"/>
      <c r="AE19" s="210"/>
      <c r="AF19" s="210"/>
      <c r="AG19" s="210" t="s">
        <v>124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54" t="str">
        <f>C19</f>
        <v>Náklady na vyhotovení dokumentace skutečného provedení stavby a její předání objednateli v požadované formě a požadovaném počtu.</v>
      </c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39">
        <v>7</v>
      </c>
      <c r="B20" s="240" t="s">
        <v>137</v>
      </c>
      <c r="C20" s="257" t="s">
        <v>138</v>
      </c>
      <c r="D20" s="241" t="s">
        <v>115</v>
      </c>
      <c r="E20" s="242">
        <v>1</v>
      </c>
      <c r="F20" s="243"/>
      <c r="G20" s="244">
        <f>ROUND(E20*F20,2)</f>
        <v>0</v>
      </c>
      <c r="H20" s="243"/>
      <c r="I20" s="244">
        <f>ROUND(E20*H20,2)</f>
        <v>0</v>
      </c>
      <c r="J20" s="243"/>
      <c r="K20" s="244">
        <f>ROUND(E20*J20,2)</f>
        <v>0</v>
      </c>
      <c r="L20" s="244">
        <v>21</v>
      </c>
      <c r="M20" s="244">
        <f>G20*(1+L20/100)</f>
        <v>0</v>
      </c>
      <c r="N20" s="242">
        <v>0</v>
      </c>
      <c r="O20" s="242">
        <f>ROUND(E20*N20,2)</f>
        <v>0</v>
      </c>
      <c r="P20" s="242">
        <v>0</v>
      </c>
      <c r="Q20" s="242">
        <f>ROUND(E20*P20,2)</f>
        <v>0</v>
      </c>
      <c r="R20" s="244"/>
      <c r="S20" s="244" t="s">
        <v>139</v>
      </c>
      <c r="T20" s="245" t="s">
        <v>117</v>
      </c>
      <c r="U20" s="230">
        <v>0</v>
      </c>
      <c r="V20" s="230">
        <f>ROUND(E20*U20,2)</f>
        <v>0</v>
      </c>
      <c r="W20" s="230"/>
      <c r="X20" s="230" t="s">
        <v>118</v>
      </c>
      <c r="Y20" s="230" t="s">
        <v>119</v>
      </c>
      <c r="Z20" s="210"/>
      <c r="AA20" s="210"/>
      <c r="AB20" s="210"/>
      <c r="AC20" s="210"/>
      <c r="AD20" s="210"/>
      <c r="AE20" s="210"/>
      <c r="AF20" s="210"/>
      <c r="AG20" s="210" t="s">
        <v>120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1" outlineLevel="2" x14ac:dyDescent="0.25">
      <c r="A21" s="227"/>
      <c r="B21" s="228"/>
      <c r="C21" s="258" t="s">
        <v>140</v>
      </c>
      <c r="D21" s="253"/>
      <c r="E21" s="253"/>
      <c r="F21" s="253"/>
      <c r="G21" s="253"/>
      <c r="H21" s="230"/>
      <c r="I21" s="230"/>
      <c r="J21" s="230"/>
      <c r="K21" s="230"/>
      <c r="L21" s="230"/>
      <c r="M21" s="230"/>
      <c r="N21" s="229"/>
      <c r="O21" s="229"/>
      <c r="P21" s="229"/>
      <c r="Q21" s="229"/>
      <c r="R21" s="230"/>
      <c r="S21" s="230"/>
      <c r="T21" s="230"/>
      <c r="U21" s="230"/>
      <c r="V21" s="230"/>
      <c r="W21" s="230"/>
      <c r="X21" s="230"/>
      <c r="Y21" s="230"/>
      <c r="Z21" s="210"/>
      <c r="AA21" s="210"/>
      <c r="AB21" s="210"/>
      <c r="AC21" s="210"/>
      <c r="AD21" s="210"/>
      <c r="AE21" s="210"/>
      <c r="AF21" s="210"/>
      <c r="AG21" s="210" t="s">
        <v>124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54" t="str">
        <f>C21</f>
        <v>Náklady zhotovitele, související s prováděním zkoušek a revizí předepsaných technickými normami nebo objednatelem a které jsou pro provedení díla nezbytné.</v>
      </c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46">
        <v>8</v>
      </c>
      <c r="B22" s="247" t="s">
        <v>141</v>
      </c>
      <c r="C22" s="256" t="s">
        <v>142</v>
      </c>
      <c r="D22" s="248" t="s">
        <v>143</v>
      </c>
      <c r="E22" s="249">
        <v>1</v>
      </c>
      <c r="F22" s="250"/>
      <c r="G22" s="251">
        <f>ROUND(E22*F22,2)</f>
        <v>0</v>
      </c>
      <c r="H22" s="250"/>
      <c r="I22" s="251">
        <f>ROUND(E22*H22,2)</f>
        <v>0</v>
      </c>
      <c r="J22" s="250"/>
      <c r="K22" s="251">
        <f>ROUND(E22*J22,2)</f>
        <v>0</v>
      </c>
      <c r="L22" s="251">
        <v>21</v>
      </c>
      <c r="M22" s="251">
        <f>G22*(1+L22/100)</f>
        <v>0</v>
      </c>
      <c r="N22" s="249">
        <v>0</v>
      </c>
      <c r="O22" s="249">
        <f>ROUND(E22*N22,2)</f>
        <v>0</v>
      </c>
      <c r="P22" s="249">
        <v>0</v>
      </c>
      <c r="Q22" s="249">
        <f>ROUND(E22*P22,2)</f>
        <v>0</v>
      </c>
      <c r="R22" s="251"/>
      <c r="S22" s="251" t="s">
        <v>139</v>
      </c>
      <c r="T22" s="252" t="s">
        <v>117</v>
      </c>
      <c r="U22" s="230">
        <v>0</v>
      </c>
      <c r="V22" s="230">
        <f>ROUND(E22*U22,2)</f>
        <v>0</v>
      </c>
      <c r="W22" s="230"/>
      <c r="X22" s="230" t="s">
        <v>118</v>
      </c>
      <c r="Y22" s="230" t="s">
        <v>119</v>
      </c>
      <c r="Z22" s="210"/>
      <c r="AA22" s="210"/>
      <c r="AB22" s="210"/>
      <c r="AC22" s="210"/>
      <c r="AD22" s="210"/>
      <c r="AE22" s="210"/>
      <c r="AF22" s="210"/>
      <c r="AG22" s="210" t="s">
        <v>120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5">
      <c r="A23" s="239">
        <v>9</v>
      </c>
      <c r="B23" s="240" t="s">
        <v>144</v>
      </c>
      <c r="C23" s="257" t="s">
        <v>145</v>
      </c>
      <c r="D23" s="241" t="s">
        <v>146</v>
      </c>
      <c r="E23" s="242">
        <v>1</v>
      </c>
      <c r="F23" s="243"/>
      <c r="G23" s="244">
        <f>ROUND(E23*F23,2)</f>
        <v>0</v>
      </c>
      <c r="H23" s="243"/>
      <c r="I23" s="244">
        <f>ROUND(E23*H23,2)</f>
        <v>0</v>
      </c>
      <c r="J23" s="243"/>
      <c r="K23" s="244">
        <f>ROUND(E23*J23,2)</f>
        <v>0</v>
      </c>
      <c r="L23" s="244">
        <v>21</v>
      </c>
      <c r="M23" s="244">
        <f>G23*(1+L23/100)</f>
        <v>0</v>
      </c>
      <c r="N23" s="242">
        <v>0</v>
      </c>
      <c r="O23" s="242">
        <f>ROUND(E23*N23,2)</f>
        <v>0</v>
      </c>
      <c r="P23" s="242">
        <v>0</v>
      </c>
      <c r="Q23" s="242">
        <f>ROUND(E23*P23,2)</f>
        <v>0</v>
      </c>
      <c r="R23" s="244"/>
      <c r="S23" s="244" t="s">
        <v>139</v>
      </c>
      <c r="T23" s="245" t="s">
        <v>117</v>
      </c>
      <c r="U23" s="230">
        <v>0</v>
      </c>
      <c r="V23" s="230">
        <f>ROUND(E23*U23,2)</f>
        <v>0</v>
      </c>
      <c r="W23" s="230"/>
      <c r="X23" s="230" t="s">
        <v>118</v>
      </c>
      <c r="Y23" s="230" t="s">
        <v>119</v>
      </c>
      <c r="Z23" s="210"/>
      <c r="AA23" s="210"/>
      <c r="AB23" s="210"/>
      <c r="AC23" s="210"/>
      <c r="AD23" s="210"/>
      <c r="AE23" s="210"/>
      <c r="AF23" s="210"/>
      <c r="AG23" s="210" t="s">
        <v>120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x14ac:dyDescent="0.25">
      <c r="A24" s="3"/>
      <c r="B24" s="4"/>
      <c r="C24" s="259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E24">
        <v>12</v>
      </c>
      <c r="AF24">
        <v>21</v>
      </c>
      <c r="AG24" t="s">
        <v>97</v>
      </c>
    </row>
    <row r="25" spans="1:60" x14ac:dyDescent="0.25">
      <c r="A25" s="213"/>
      <c r="B25" s="214" t="s">
        <v>31</v>
      </c>
      <c r="C25" s="260"/>
      <c r="D25" s="215"/>
      <c r="E25" s="216"/>
      <c r="F25" s="216"/>
      <c r="G25" s="238">
        <f>G8</f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E25">
        <f>SUMIF(L7:L23,AE24,G7:G23)</f>
        <v>0</v>
      </c>
      <c r="AF25">
        <f>SUMIF(L7:L23,AF24,G7:G23)</f>
        <v>0</v>
      </c>
      <c r="AG25" t="s">
        <v>147</v>
      </c>
    </row>
    <row r="26" spans="1:60" x14ac:dyDescent="0.25">
      <c r="A26" s="3"/>
      <c r="B26" s="4"/>
      <c r="C26" s="259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60" x14ac:dyDescent="0.25">
      <c r="A27" s="3"/>
      <c r="B27" s="4"/>
      <c r="C27" s="259"/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60" x14ac:dyDescent="0.25">
      <c r="A28" s="217" t="s">
        <v>148</v>
      </c>
      <c r="B28" s="217"/>
      <c r="C28" s="261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 x14ac:dyDescent="0.25">
      <c r="A29" s="218"/>
      <c r="B29" s="219"/>
      <c r="C29" s="262"/>
      <c r="D29" s="219"/>
      <c r="E29" s="219"/>
      <c r="F29" s="219"/>
      <c r="G29" s="220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AG29" t="s">
        <v>149</v>
      </c>
    </row>
    <row r="30" spans="1:60" x14ac:dyDescent="0.25">
      <c r="A30" s="221"/>
      <c r="B30" s="222"/>
      <c r="C30" s="263"/>
      <c r="D30" s="222"/>
      <c r="E30" s="222"/>
      <c r="F30" s="222"/>
      <c r="G30" s="22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60" x14ac:dyDescent="0.25">
      <c r="A31" s="221"/>
      <c r="B31" s="222"/>
      <c r="C31" s="263"/>
      <c r="D31" s="222"/>
      <c r="E31" s="222"/>
      <c r="F31" s="222"/>
      <c r="G31" s="22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60" x14ac:dyDescent="0.25">
      <c r="A32" s="221"/>
      <c r="B32" s="222"/>
      <c r="C32" s="263"/>
      <c r="D32" s="222"/>
      <c r="E32" s="222"/>
      <c r="F32" s="222"/>
      <c r="G32" s="22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33" x14ac:dyDescent="0.25">
      <c r="A33" s="224"/>
      <c r="B33" s="225"/>
      <c r="C33" s="264"/>
      <c r="D33" s="225"/>
      <c r="E33" s="225"/>
      <c r="F33" s="225"/>
      <c r="G33" s="226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33" x14ac:dyDescent="0.25">
      <c r="A34" s="3"/>
      <c r="B34" s="4"/>
      <c r="C34" s="259"/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33" x14ac:dyDescent="0.25">
      <c r="C35" s="265"/>
      <c r="D35" s="10"/>
      <c r="AG35" t="s">
        <v>150</v>
      </c>
    </row>
    <row r="36" spans="1:33" x14ac:dyDescent="0.25">
      <c r="D36" s="10"/>
    </row>
    <row r="37" spans="1:33" x14ac:dyDescent="0.25">
      <c r="D37" s="10"/>
    </row>
    <row r="38" spans="1:33" x14ac:dyDescent="0.25">
      <c r="D38" s="10"/>
    </row>
    <row r="39" spans="1:33" x14ac:dyDescent="0.25">
      <c r="D39" s="10"/>
    </row>
    <row r="40" spans="1:33" x14ac:dyDescent="0.25">
      <c r="D40" s="10"/>
    </row>
    <row r="41" spans="1:33" x14ac:dyDescent="0.25">
      <c r="D41" s="10"/>
    </row>
    <row r="42" spans="1:33" x14ac:dyDescent="0.25">
      <c r="D42" s="10"/>
    </row>
    <row r="43" spans="1:33" x14ac:dyDescent="0.25">
      <c r="D43" s="10"/>
    </row>
    <row r="44" spans="1:33" x14ac:dyDescent="0.25">
      <c r="D44" s="10"/>
    </row>
    <row r="45" spans="1:33" x14ac:dyDescent="0.25">
      <c r="D45" s="10"/>
    </row>
    <row r="46" spans="1:33" x14ac:dyDescent="0.25">
      <c r="D46" s="10"/>
    </row>
    <row r="47" spans="1:33" x14ac:dyDescent="0.25">
      <c r="D47" s="10"/>
    </row>
    <row r="48" spans="1:33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12">
    <mergeCell ref="C19:G19"/>
    <mergeCell ref="C21:G21"/>
    <mergeCell ref="A1:G1"/>
    <mergeCell ref="C2:G2"/>
    <mergeCell ref="C3:G3"/>
    <mergeCell ref="C4:G4"/>
    <mergeCell ref="A28:C28"/>
    <mergeCell ref="A29:G33"/>
    <mergeCell ref="C11:G11"/>
    <mergeCell ref="C13:G13"/>
    <mergeCell ref="C15:G15"/>
    <mergeCell ref="C17:G17"/>
  </mergeCells>
  <pageMargins left="0.59055118110236204" right="0.196850393700787" top="0.78740157499999996" bottom="0.78740157499999996" header="0.3" footer="0.3"/>
  <pageSetup paperSize="8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1DFFA-9112-48CD-B953-BF7ECA2E6BD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4" customWidth="1"/>
    <col min="3" max="3" width="38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8" width="0" hidden="1" customWidth="1"/>
    <col min="20" max="20" width="9.2187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85</v>
      </c>
    </row>
    <row r="2" spans="1:60" ht="25.05" customHeight="1" x14ac:dyDescent="0.25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86</v>
      </c>
    </row>
    <row r="3" spans="1:60" ht="25.05" customHeight="1" x14ac:dyDescent="0.25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4" t="s">
        <v>86</v>
      </c>
      <c r="AG3" t="s">
        <v>87</v>
      </c>
    </row>
    <row r="4" spans="1:60" ht="25.05" customHeight="1" x14ac:dyDescent="0.25">
      <c r="A4" s="200" t="s">
        <v>10</v>
      </c>
      <c r="B4" s="201" t="s">
        <v>50</v>
      </c>
      <c r="C4" s="202" t="s">
        <v>51</v>
      </c>
      <c r="D4" s="203"/>
      <c r="E4" s="203"/>
      <c r="F4" s="203"/>
      <c r="G4" s="204"/>
      <c r="AG4" t="s">
        <v>88</v>
      </c>
    </row>
    <row r="5" spans="1:60" x14ac:dyDescent="0.25">
      <c r="D5" s="10"/>
    </row>
    <row r="6" spans="1:60" ht="39.6" x14ac:dyDescent="0.25">
      <c r="A6" s="206" t="s">
        <v>89</v>
      </c>
      <c r="B6" s="208" t="s">
        <v>90</v>
      </c>
      <c r="C6" s="208" t="s">
        <v>91</v>
      </c>
      <c r="D6" s="207" t="s">
        <v>92</v>
      </c>
      <c r="E6" s="206" t="s">
        <v>93</v>
      </c>
      <c r="F6" s="205" t="s">
        <v>94</v>
      </c>
      <c r="G6" s="206" t="s">
        <v>31</v>
      </c>
      <c r="H6" s="209" t="s">
        <v>32</v>
      </c>
      <c r="I6" s="209" t="s">
        <v>95</v>
      </c>
      <c r="J6" s="209" t="s">
        <v>33</v>
      </c>
      <c r="K6" s="209" t="s">
        <v>96</v>
      </c>
      <c r="L6" s="209" t="s">
        <v>97</v>
      </c>
      <c r="M6" s="209" t="s">
        <v>98</v>
      </c>
      <c r="N6" s="209" t="s">
        <v>99</v>
      </c>
      <c r="O6" s="209" t="s">
        <v>100</v>
      </c>
      <c r="P6" s="209" t="s">
        <v>101</v>
      </c>
      <c r="Q6" s="209" t="s">
        <v>102</v>
      </c>
      <c r="R6" s="209" t="s">
        <v>103</v>
      </c>
      <c r="S6" s="209" t="s">
        <v>104</v>
      </c>
      <c r="T6" s="209" t="s">
        <v>105</v>
      </c>
      <c r="U6" s="209" t="s">
        <v>106</v>
      </c>
      <c r="V6" s="209" t="s">
        <v>107</v>
      </c>
      <c r="W6" s="209" t="s">
        <v>108</v>
      </c>
      <c r="X6" s="209" t="s">
        <v>109</v>
      </c>
      <c r="Y6" s="209" t="s">
        <v>110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32" t="s">
        <v>111</v>
      </c>
      <c r="B8" s="233" t="s">
        <v>58</v>
      </c>
      <c r="C8" s="255" t="s">
        <v>59</v>
      </c>
      <c r="D8" s="234"/>
      <c r="E8" s="235"/>
      <c r="F8" s="236"/>
      <c r="G8" s="236">
        <f>SUMIF(AG9:AG36,"&lt;&gt;NOR",G9:G36)</f>
        <v>0</v>
      </c>
      <c r="H8" s="236"/>
      <c r="I8" s="236">
        <f>SUM(I9:I36)</f>
        <v>0</v>
      </c>
      <c r="J8" s="236"/>
      <c r="K8" s="236">
        <f>SUM(K9:K36)</f>
        <v>0</v>
      </c>
      <c r="L8" s="236"/>
      <c r="M8" s="236">
        <f>SUM(M9:M36)</f>
        <v>0</v>
      </c>
      <c r="N8" s="235"/>
      <c r="O8" s="235">
        <f>SUM(O9:O36)</f>
        <v>0</v>
      </c>
      <c r="P8" s="235"/>
      <c r="Q8" s="235">
        <f>SUM(Q9:Q36)</f>
        <v>97.48</v>
      </c>
      <c r="R8" s="236"/>
      <c r="S8" s="236"/>
      <c r="T8" s="237"/>
      <c r="U8" s="231"/>
      <c r="V8" s="231">
        <f>SUM(V9:V36)</f>
        <v>28.61</v>
      </c>
      <c r="W8" s="231"/>
      <c r="X8" s="231"/>
      <c r="Y8" s="231"/>
      <c r="AG8" t="s">
        <v>112</v>
      </c>
    </row>
    <row r="9" spans="1:60" outlineLevel="1" x14ac:dyDescent="0.25">
      <c r="A9" s="239">
        <v>1</v>
      </c>
      <c r="B9" s="240" t="s">
        <v>151</v>
      </c>
      <c r="C9" s="257" t="s">
        <v>152</v>
      </c>
      <c r="D9" s="241" t="s">
        <v>153</v>
      </c>
      <c r="E9" s="242">
        <v>13.8102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4">
        <f>ROUND(E9*J9,2)</f>
        <v>0</v>
      </c>
      <c r="L9" s="244">
        <v>21</v>
      </c>
      <c r="M9" s="244">
        <f>G9*(1+L9/100)</f>
        <v>0</v>
      </c>
      <c r="N9" s="242">
        <v>0</v>
      </c>
      <c r="O9" s="242">
        <f>ROUND(E9*N9,2)</f>
        <v>0</v>
      </c>
      <c r="P9" s="242">
        <v>0.22500000000000001</v>
      </c>
      <c r="Q9" s="242">
        <f>ROUND(E9*P9,2)</f>
        <v>3.11</v>
      </c>
      <c r="R9" s="244"/>
      <c r="S9" s="244" t="s">
        <v>116</v>
      </c>
      <c r="T9" s="245" t="s">
        <v>116</v>
      </c>
      <c r="U9" s="230">
        <v>0.14000000000000001</v>
      </c>
      <c r="V9" s="230">
        <f>ROUND(E9*U9,2)</f>
        <v>1.93</v>
      </c>
      <c r="W9" s="230"/>
      <c r="X9" s="230" t="s">
        <v>154</v>
      </c>
      <c r="Y9" s="230" t="s">
        <v>119</v>
      </c>
      <c r="Z9" s="210"/>
      <c r="AA9" s="210"/>
      <c r="AB9" s="210"/>
      <c r="AC9" s="210"/>
      <c r="AD9" s="210"/>
      <c r="AE9" s="210"/>
      <c r="AF9" s="210"/>
      <c r="AG9" s="210" t="s">
        <v>155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5">
      <c r="A10" s="227"/>
      <c r="B10" s="228"/>
      <c r="C10" s="268" t="s">
        <v>156</v>
      </c>
      <c r="D10" s="266"/>
      <c r="E10" s="267">
        <v>11.2102</v>
      </c>
      <c r="F10" s="230"/>
      <c r="G10" s="230"/>
      <c r="H10" s="230"/>
      <c r="I10" s="230"/>
      <c r="J10" s="230"/>
      <c r="K10" s="230"/>
      <c r="L10" s="230"/>
      <c r="M10" s="230"/>
      <c r="N10" s="229"/>
      <c r="O10" s="229"/>
      <c r="P10" s="229"/>
      <c r="Q10" s="229"/>
      <c r="R10" s="230"/>
      <c r="S10" s="230"/>
      <c r="T10" s="230"/>
      <c r="U10" s="230"/>
      <c r="V10" s="230"/>
      <c r="W10" s="230"/>
      <c r="X10" s="230"/>
      <c r="Y10" s="230"/>
      <c r="Z10" s="210"/>
      <c r="AA10" s="210"/>
      <c r="AB10" s="210"/>
      <c r="AC10" s="210"/>
      <c r="AD10" s="210"/>
      <c r="AE10" s="210"/>
      <c r="AF10" s="210"/>
      <c r="AG10" s="210" t="s">
        <v>157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0.399999999999999" outlineLevel="3" x14ac:dyDescent="0.25">
      <c r="A11" s="227"/>
      <c r="B11" s="228"/>
      <c r="C11" s="268" t="s">
        <v>158</v>
      </c>
      <c r="D11" s="266"/>
      <c r="E11" s="267">
        <v>2.6</v>
      </c>
      <c r="F11" s="230"/>
      <c r="G11" s="230"/>
      <c r="H11" s="230"/>
      <c r="I11" s="230"/>
      <c r="J11" s="230"/>
      <c r="K11" s="230"/>
      <c r="L11" s="230"/>
      <c r="M11" s="230"/>
      <c r="N11" s="229"/>
      <c r="O11" s="229"/>
      <c r="P11" s="229"/>
      <c r="Q11" s="229"/>
      <c r="R11" s="230"/>
      <c r="S11" s="230"/>
      <c r="T11" s="230"/>
      <c r="U11" s="230"/>
      <c r="V11" s="230"/>
      <c r="W11" s="230"/>
      <c r="X11" s="230"/>
      <c r="Y11" s="230"/>
      <c r="Z11" s="210"/>
      <c r="AA11" s="210"/>
      <c r="AB11" s="210"/>
      <c r="AC11" s="210"/>
      <c r="AD11" s="210"/>
      <c r="AE11" s="210"/>
      <c r="AF11" s="210"/>
      <c r="AG11" s="210" t="s">
        <v>157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39">
        <v>2</v>
      </c>
      <c r="B12" s="240" t="s">
        <v>159</v>
      </c>
      <c r="C12" s="257" t="s">
        <v>160</v>
      </c>
      <c r="D12" s="241" t="s">
        <v>153</v>
      </c>
      <c r="E12" s="242">
        <v>100.24590000000001</v>
      </c>
      <c r="F12" s="243"/>
      <c r="G12" s="244">
        <f>ROUND(E12*F12,2)</f>
        <v>0</v>
      </c>
      <c r="H12" s="243"/>
      <c r="I12" s="244">
        <f>ROUND(E12*H12,2)</f>
        <v>0</v>
      </c>
      <c r="J12" s="243"/>
      <c r="K12" s="244">
        <f>ROUND(E12*J12,2)</f>
        <v>0</v>
      </c>
      <c r="L12" s="244">
        <v>21</v>
      </c>
      <c r="M12" s="244">
        <f>G12*(1+L12/100)</f>
        <v>0</v>
      </c>
      <c r="N12" s="242">
        <v>0</v>
      </c>
      <c r="O12" s="242">
        <f>ROUND(E12*N12,2)</f>
        <v>0</v>
      </c>
      <c r="P12" s="242">
        <v>0.11</v>
      </c>
      <c r="Q12" s="242">
        <f>ROUND(E12*P12,2)</f>
        <v>11.03</v>
      </c>
      <c r="R12" s="244"/>
      <c r="S12" s="244" t="s">
        <v>116</v>
      </c>
      <c r="T12" s="245" t="s">
        <v>116</v>
      </c>
      <c r="U12" s="230">
        <v>0.03</v>
      </c>
      <c r="V12" s="230">
        <f>ROUND(E12*U12,2)</f>
        <v>3.01</v>
      </c>
      <c r="W12" s="230"/>
      <c r="X12" s="230" t="s">
        <v>154</v>
      </c>
      <c r="Y12" s="230" t="s">
        <v>119</v>
      </c>
      <c r="Z12" s="210"/>
      <c r="AA12" s="210"/>
      <c r="AB12" s="210"/>
      <c r="AC12" s="210"/>
      <c r="AD12" s="210"/>
      <c r="AE12" s="210"/>
      <c r="AF12" s="210"/>
      <c r="AG12" s="210" t="s">
        <v>155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2" x14ac:dyDescent="0.25">
      <c r="A13" s="227"/>
      <c r="B13" s="228"/>
      <c r="C13" s="268" t="s">
        <v>156</v>
      </c>
      <c r="D13" s="266"/>
      <c r="E13" s="267">
        <v>11.2102</v>
      </c>
      <c r="F13" s="230"/>
      <c r="G13" s="230"/>
      <c r="H13" s="230"/>
      <c r="I13" s="230"/>
      <c r="J13" s="230"/>
      <c r="K13" s="230"/>
      <c r="L13" s="230"/>
      <c r="M13" s="230"/>
      <c r="N13" s="229"/>
      <c r="O13" s="229"/>
      <c r="P13" s="229"/>
      <c r="Q13" s="229"/>
      <c r="R13" s="230"/>
      <c r="S13" s="230"/>
      <c r="T13" s="230"/>
      <c r="U13" s="230"/>
      <c r="V13" s="230"/>
      <c r="W13" s="230"/>
      <c r="X13" s="230"/>
      <c r="Y13" s="230"/>
      <c r="Z13" s="210"/>
      <c r="AA13" s="210"/>
      <c r="AB13" s="210"/>
      <c r="AC13" s="210"/>
      <c r="AD13" s="210"/>
      <c r="AE13" s="210"/>
      <c r="AF13" s="210"/>
      <c r="AG13" s="210" t="s">
        <v>157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3" x14ac:dyDescent="0.25">
      <c r="A14" s="227"/>
      <c r="B14" s="228"/>
      <c r="C14" s="268" t="s">
        <v>161</v>
      </c>
      <c r="D14" s="266"/>
      <c r="E14" s="267">
        <v>0.61699999999999999</v>
      </c>
      <c r="F14" s="230"/>
      <c r="G14" s="230"/>
      <c r="H14" s="230"/>
      <c r="I14" s="230"/>
      <c r="J14" s="230"/>
      <c r="K14" s="230"/>
      <c r="L14" s="230"/>
      <c r="M14" s="230"/>
      <c r="N14" s="229"/>
      <c r="O14" s="229"/>
      <c r="P14" s="229"/>
      <c r="Q14" s="229"/>
      <c r="R14" s="230"/>
      <c r="S14" s="230"/>
      <c r="T14" s="230"/>
      <c r="U14" s="230"/>
      <c r="V14" s="230"/>
      <c r="W14" s="230"/>
      <c r="X14" s="230"/>
      <c r="Y14" s="230"/>
      <c r="Z14" s="210"/>
      <c r="AA14" s="210"/>
      <c r="AB14" s="210"/>
      <c r="AC14" s="210"/>
      <c r="AD14" s="210"/>
      <c r="AE14" s="210"/>
      <c r="AF14" s="210"/>
      <c r="AG14" s="210" t="s">
        <v>157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0.399999999999999" outlineLevel="3" x14ac:dyDescent="0.25">
      <c r="A15" s="227"/>
      <c r="B15" s="228"/>
      <c r="C15" s="268" t="s">
        <v>162</v>
      </c>
      <c r="D15" s="266"/>
      <c r="E15" s="267">
        <v>76.613</v>
      </c>
      <c r="F15" s="230"/>
      <c r="G15" s="230"/>
      <c r="H15" s="230"/>
      <c r="I15" s="230"/>
      <c r="J15" s="230"/>
      <c r="K15" s="230"/>
      <c r="L15" s="230"/>
      <c r="M15" s="230"/>
      <c r="N15" s="229"/>
      <c r="O15" s="229"/>
      <c r="P15" s="229"/>
      <c r="Q15" s="229"/>
      <c r="R15" s="230"/>
      <c r="S15" s="230"/>
      <c r="T15" s="230"/>
      <c r="U15" s="230"/>
      <c r="V15" s="230"/>
      <c r="W15" s="230"/>
      <c r="X15" s="230"/>
      <c r="Y15" s="230"/>
      <c r="Z15" s="210"/>
      <c r="AA15" s="210"/>
      <c r="AB15" s="210"/>
      <c r="AC15" s="210"/>
      <c r="AD15" s="210"/>
      <c r="AE15" s="210"/>
      <c r="AF15" s="210"/>
      <c r="AG15" s="210" t="s">
        <v>157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3" x14ac:dyDescent="0.25">
      <c r="A16" s="227"/>
      <c r="B16" s="228"/>
      <c r="C16" s="268" t="s">
        <v>163</v>
      </c>
      <c r="D16" s="266"/>
      <c r="E16" s="267">
        <v>11.8057</v>
      </c>
      <c r="F16" s="230"/>
      <c r="G16" s="230"/>
      <c r="H16" s="230"/>
      <c r="I16" s="230"/>
      <c r="J16" s="230"/>
      <c r="K16" s="230"/>
      <c r="L16" s="230"/>
      <c r="M16" s="230"/>
      <c r="N16" s="229"/>
      <c r="O16" s="229"/>
      <c r="P16" s="229"/>
      <c r="Q16" s="229"/>
      <c r="R16" s="230"/>
      <c r="S16" s="230"/>
      <c r="T16" s="230"/>
      <c r="U16" s="230"/>
      <c r="V16" s="230"/>
      <c r="W16" s="230"/>
      <c r="X16" s="230"/>
      <c r="Y16" s="230"/>
      <c r="Z16" s="210"/>
      <c r="AA16" s="210"/>
      <c r="AB16" s="210"/>
      <c r="AC16" s="210"/>
      <c r="AD16" s="210"/>
      <c r="AE16" s="210"/>
      <c r="AF16" s="210"/>
      <c r="AG16" s="210" t="s">
        <v>157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5">
      <c r="A17" s="239">
        <v>3</v>
      </c>
      <c r="B17" s="240" t="s">
        <v>164</v>
      </c>
      <c r="C17" s="257" t="s">
        <v>165</v>
      </c>
      <c r="D17" s="241" t="s">
        <v>153</v>
      </c>
      <c r="E17" s="242">
        <v>100.24590000000001</v>
      </c>
      <c r="F17" s="243"/>
      <c r="G17" s="244">
        <f>ROUND(E17*F17,2)</f>
        <v>0</v>
      </c>
      <c r="H17" s="243"/>
      <c r="I17" s="244">
        <f>ROUND(E17*H17,2)</f>
        <v>0</v>
      </c>
      <c r="J17" s="243"/>
      <c r="K17" s="244">
        <f>ROUND(E17*J17,2)</f>
        <v>0</v>
      </c>
      <c r="L17" s="244">
        <v>21</v>
      </c>
      <c r="M17" s="244">
        <f>G17*(1+L17/100)</f>
        <v>0</v>
      </c>
      <c r="N17" s="242">
        <v>0</v>
      </c>
      <c r="O17" s="242">
        <f>ROUND(E17*N17,2)</f>
        <v>0</v>
      </c>
      <c r="P17" s="242">
        <v>0.22</v>
      </c>
      <c r="Q17" s="242">
        <f>ROUND(E17*P17,2)</f>
        <v>22.05</v>
      </c>
      <c r="R17" s="244"/>
      <c r="S17" s="244" t="s">
        <v>116</v>
      </c>
      <c r="T17" s="245" t="s">
        <v>116</v>
      </c>
      <c r="U17" s="230">
        <v>0.05</v>
      </c>
      <c r="V17" s="230">
        <f>ROUND(E17*U17,2)</f>
        <v>5.01</v>
      </c>
      <c r="W17" s="230"/>
      <c r="X17" s="230" t="s">
        <v>154</v>
      </c>
      <c r="Y17" s="230" t="s">
        <v>119</v>
      </c>
      <c r="Z17" s="210"/>
      <c r="AA17" s="210"/>
      <c r="AB17" s="210"/>
      <c r="AC17" s="210"/>
      <c r="AD17" s="210"/>
      <c r="AE17" s="210"/>
      <c r="AF17" s="210"/>
      <c r="AG17" s="210" t="s">
        <v>155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25">
      <c r="A18" s="227"/>
      <c r="B18" s="228"/>
      <c r="C18" s="268" t="s">
        <v>156</v>
      </c>
      <c r="D18" s="266"/>
      <c r="E18" s="267">
        <v>11.2102</v>
      </c>
      <c r="F18" s="230"/>
      <c r="G18" s="230"/>
      <c r="H18" s="230"/>
      <c r="I18" s="230"/>
      <c r="J18" s="230"/>
      <c r="K18" s="230"/>
      <c r="L18" s="230"/>
      <c r="M18" s="230"/>
      <c r="N18" s="229"/>
      <c r="O18" s="229"/>
      <c r="P18" s="229"/>
      <c r="Q18" s="229"/>
      <c r="R18" s="230"/>
      <c r="S18" s="230"/>
      <c r="T18" s="230"/>
      <c r="U18" s="230"/>
      <c r="V18" s="230"/>
      <c r="W18" s="230"/>
      <c r="X18" s="230"/>
      <c r="Y18" s="230"/>
      <c r="Z18" s="210"/>
      <c r="AA18" s="210"/>
      <c r="AB18" s="210"/>
      <c r="AC18" s="210"/>
      <c r="AD18" s="210"/>
      <c r="AE18" s="210"/>
      <c r="AF18" s="210"/>
      <c r="AG18" s="210" t="s">
        <v>157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5">
      <c r="A19" s="227"/>
      <c r="B19" s="228"/>
      <c r="C19" s="268" t="s">
        <v>161</v>
      </c>
      <c r="D19" s="266"/>
      <c r="E19" s="267">
        <v>0.61699999999999999</v>
      </c>
      <c r="F19" s="230"/>
      <c r="G19" s="230"/>
      <c r="H19" s="230"/>
      <c r="I19" s="230"/>
      <c r="J19" s="230"/>
      <c r="K19" s="230"/>
      <c r="L19" s="230"/>
      <c r="M19" s="230"/>
      <c r="N19" s="229"/>
      <c r="O19" s="229"/>
      <c r="P19" s="229"/>
      <c r="Q19" s="229"/>
      <c r="R19" s="230"/>
      <c r="S19" s="230"/>
      <c r="T19" s="230"/>
      <c r="U19" s="230"/>
      <c r="V19" s="230"/>
      <c r="W19" s="230"/>
      <c r="X19" s="230"/>
      <c r="Y19" s="230"/>
      <c r="Z19" s="210"/>
      <c r="AA19" s="210"/>
      <c r="AB19" s="210"/>
      <c r="AC19" s="210"/>
      <c r="AD19" s="210"/>
      <c r="AE19" s="210"/>
      <c r="AF19" s="210"/>
      <c r="AG19" s="210" t="s">
        <v>157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ht="20.399999999999999" outlineLevel="3" x14ac:dyDescent="0.25">
      <c r="A20" s="227"/>
      <c r="B20" s="228"/>
      <c r="C20" s="268" t="s">
        <v>162</v>
      </c>
      <c r="D20" s="266"/>
      <c r="E20" s="267">
        <v>76.613</v>
      </c>
      <c r="F20" s="230"/>
      <c r="G20" s="230"/>
      <c r="H20" s="230"/>
      <c r="I20" s="230"/>
      <c r="J20" s="230"/>
      <c r="K20" s="230"/>
      <c r="L20" s="230"/>
      <c r="M20" s="230"/>
      <c r="N20" s="229"/>
      <c r="O20" s="229"/>
      <c r="P20" s="229"/>
      <c r="Q20" s="229"/>
      <c r="R20" s="230"/>
      <c r="S20" s="230"/>
      <c r="T20" s="230"/>
      <c r="U20" s="230"/>
      <c r="V20" s="230"/>
      <c r="W20" s="230"/>
      <c r="X20" s="230"/>
      <c r="Y20" s="230"/>
      <c r="Z20" s="210"/>
      <c r="AA20" s="210"/>
      <c r="AB20" s="210"/>
      <c r="AC20" s="210"/>
      <c r="AD20" s="210"/>
      <c r="AE20" s="210"/>
      <c r="AF20" s="210"/>
      <c r="AG20" s="210" t="s">
        <v>157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5">
      <c r="A21" s="227"/>
      <c r="B21" s="228"/>
      <c r="C21" s="268" t="s">
        <v>163</v>
      </c>
      <c r="D21" s="266"/>
      <c r="E21" s="267">
        <v>11.8057</v>
      </c>
      <c r="F21" s="230"/>
      <c r="G21" s="230"/>
      <c r="H21" s="230"/>
      <c r="I21" s="230"/>
      <c r="J21" s="230"/>
      <c r="K21" s="230"/>
      <c r="L21" s="230"/>
      <c r="M21" s="230"/>
      <c r="N21" s="229"/>
      <c r="O21" s="229"/>
      <c r="P21" s="229"/>
      <c r="Q21" s="229"/>
      <c r="R21" s="230"/>
      <c r="S21" s="230"/>
      <c r="T21" s="230"/>
      <c r="U21" s="230"/>
      <c r="V21" s="230"/>
      <c r="W21" s="230"/>
      <c r="X21" s="230"/>
      <c r="Y21" s="230"/>
      <c r="Z21" s="210"/>
      <c r="AA21" s="210"/>
      <c r="AB21" s="210"/>
      <c r="AC21" s="210"/>
      <c r="AD21" s="210"/>
      <c r="AE21" s="210"/>
      <c r="AF21" s="210"/>
      <c r="AG21" s="210" t="s">
        <v>157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39">
        <v>4</v>
      </c>
      <c r="B22" s="240" t="s">
        <v>166</v>
      </c>
      <c r="C22" s="257" t="s">
        <v>167</v>
      </c>
      <c r="D22" s="241" t="s">
        <v>153</v>
      </c>
      <c r="E22" s="242">
        <v>100.24590000000001</v>
      </c>
      <c r="F22" s="243"/>
      <c r="G22" s="244">
        <f>ROUND(E22*F22,2)</f>
        <v>0</v>
      </c>
      <c r="H22" s="243"/>
      <c r="I22" s="244">
        <f>ROUND(E22*H22,2)</f>
        <v>0</v>
      </c>
      <c r="J22" s="243"/>
      <c r="K22" s="244">
        <f>ROUND(E22*J22,2)</f>
        <v>0</v>
      </c>
      <c r="L22" s="244">
        <v>21</v>
      </c>
      <c r="M22" s="244">
        <f>G22*(1+L22/100)</f>
        <v>0</v>
      </c>
      <c r="N22" s="242">
        <v>0</v>
      </c>
      <c r="O22" s="242">
        <f>ROUND(E22*N22,2)</f>
        <v>0</v>
      </c>
      <c r="P22" s="242">
        <v>0.33</v>
      </c>
      <c r="Q22" s="242">
        <f>ROUND(E22*P22,2)</f>
        <v>33.08</v>
      </c>
      <c r="R22" s="244"/>
      <c r="S22" s="244" t="s">
        <v>116</v>
      </c>
      <c r="T22" s="245" t="s">
        <v>116</v>
      </c>
      <c r="U22" s="230">
        <v>0.06</v>
      </c>
      <c r="V22" s="230">
        <f>ROUND(E22*U22,2)</f>
        <v>6.01</v>
      </c>
      <c r="W22" s="230"/>
      <c r="X22" s="230" t="s">
        <v>154</v>
      </c>
      <c r="Y22" s="230" t="s">
        <v>119</v>
      </c>
      <c r="Z22" s="210"/>
      <c r="AA22" s="210"/>
      <c r="AB22" s="210"/>
      <c r="AC22" s="210"/>
      <c r="AD22" s="210"/>
      <c r="AE22" s="210"/>
      <c r="AF22" s="210"/>
      <c r="AG22" s="210" t="s">
        <v>155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2" x14ac:dyDescent="0.25">
      <c r="A23" s="227"/>
      <c r="B23" s="228"/>
      <c r="C23" s="268" t="s">
        <v>156</v>
      </c>
      <c r="D23" s="266"/>
      <c r="E23" s="267">
        <v>11.2102</v>
      </c>
      <c r="F23" s="230"/>
      <c r="G23" s="230"/>
      <c r="H23" s="230"/>
      <c r="I23" s="230"/>
      <c r="J23" s="230"/>
      <c r="K23" s="230"/>
      <c r="L23" s="230"/>
      <c r="M23" s="230"/>
      <c r="N23" s="229"/>
      <c r="O23" s="229"/>
      <c r="P23" s="229"/>
      <c r="Q23" s="229"/>
      <c r="R23" s="230"/>
      <c r="S23" s="230"/>
      <c r="T23" s="230"/>
      <c r="U23" s="230"/>
      <c r="V23" s="230"/>
      <c r="W23" s="230"/>
      <c r="X23" s="230"/>
      <c r="Y23" s="230"/>
      <c r="Z23" s="210"/>
      <c r="AA23" s="210"/>
      <c r="AB23" s="210"/>
      <c r="AC23" s="210"/>
      <c r="AD23" s="210"/>
      <c r="AE23" s="210"/>
      <c r="AF23" s="210"/>
      <c r="AG23" s="210" t="s">
        <v>157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25">
      <c r="A24" s="227"/>
      <c r="B24" s="228"/>
      <c r="C24" s="268" t="s">
        <v>161</v>
      </c>
      <c r="D24" s="266"/>
      <c r="E24" s="267">
        <v>0.61699999999999999</v>
      </c>
      <c r="F24" s="230"/>
      <c r="G24" s="230"/>
      <c r="H24" s="230"/>
      <c r="I24" s="230"/>
      <c r="J24" s="230"/>
      <c r="K24" s="230"/>
      <c r="L24" s="230"/>
      <c r="M24" s="230"/>
      <c r="N24" s="229"/>
      <c r="O24" s="229"/>
      <c r="P24" s="229"/>
      <c r="Q24" s="229"/>
      <c r="R24" s="230"/>
      <c r="S24" s="230"/>
      <c r="T24" s="230"/>
      <c r="U24" s="230"/>
      <c r="V24" s="230"/>
      <c r="W24" s="230"/>
      <c r="X24" s="230"/>
      <c r="Y24" s="230"/>
      <c r="Z24" s="210"/>
      <c r="AA24" s="210"/>
      <c r="AB24" s="210"/>
      <c r="AC24" s="210"/>
      <c r="AD24" s="210"/>
      <c r="AE24" s="210"/>
      <c r="AF24" s="210"/>
      <c r="AG24" s="210" t="s">
        <v>157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20.399999999999999" outlineLevel="3" x14ac:dyDescent="0.25">
      <c r="A25" s="227"/>
      <c r="B25" s="228"/>
      <c r="C25" s="268" t="s">
        <v>162</v>
      </c>
      <c r="D25" s="266"/>
      <c r="E25" s="267">
        <v>76.613</v>
      </c>
      <c r="F25" s="230"/>
      <c r="G25" s="230"/>
      <c r="H25" s="230"/>
      <c r="I25" s="230"/>
      <c r="J25" s="230"/>
      <c r="K25" s="230"/>
      <c r="L25" s="230"/>
      <c r="M25" s="230"/>
      <c r="N25" s="229"/>
      <c r="O25" s="229"/>
      <c r="P25" s="229"/>
      <c r="Q25" s="229"/>
      <c r="R25" s="230"/>
      <c r="S25" s="230"/>
      <c r="T25" s="230"/>
      <c r="U25" s="230"/>
      <c r="V25" s="230"/>
      <c r="W25" s="230"/>
      <c r="X25" s="230"/>
      <c r="Y25" s="230"/>
      <c r="Z25" s="210"/>
      <c r="AA25" s="210"/>
      <c r="AB25" s="210"/>
      <c r="AC25" s="210"/>
      <c r="AD25" s="210"/>
      <c r="AE25" s="210"/>
      <c r="AF25" s="210"/>
      <c r="AG25" s="210" t="s">
        <v>157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3" x14ac:dyDescent="0.25">
      <c r="A26" s="227"/>
      <c r="B26" s="228"/>
      <c r="C26" s="268" t="s">
        <v>163</v>
      </c>
      <c r="D26" s="266"/>
      <c r="E26" s="267">
        <v>11.8057</v>
      </c>
      <c r="F26" s="230"/>
      <c r="G26" s="230"/>
      <c r="H26" s="230"/>
      <c r="I26" s="230"/>
      <c r="J26" s="230"/>
      <c r="K26" s="230"/>
      <c r="L26" s="230"/>
      <c r="M26" s="230"/>
      <c r="N26" s="229"/>
      <c r="O26" s="229"/>
      <c r="P26" s="229"/>
      <c r="Q26" s="229"/>
      <c r="R26" s="230"/>
      <c r="S26" s="230"/>
      <c r="T26" s="230"/>
      <c r="U26" s="230"/>
      <c r="V26" s="230"/>
      <c r="W26" s="230"/>
      <c r="X26" s="230"/>
      <c r="Y26" s="230"/>
      <c r="Z26" s="210"/>
      <c r="AA26" s="210"/>
      <c r="AB26" s="210"/>
      <c r="AC26" s="210"/>
      <c r="AD26" s="210"/>
      <c r="AE26" s="210"/>
      <c r="AF26" s="210"/>
      <c r="AG26" s="210" t="s">
        <v>157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5">
      <c r="A27" s="239">
        <v>5</v>
      </c>
      <c r="B27" s="240" t="s">
        <v>168</v>
      </c>
      <c r="C27" s="257" t="s">
        <v>169</v>
      </c>
      <c r="D27" s="241" t="s">
        <v>153</v>
      </c>
      <c r="E27" s="242">
        <v>89.035700000000006</v>
      </c>
      <c r="F27" s="243"/>
      <c r="G27" s="244">
        <f>ROUND(E27*F27,2)</f>
        <v>0</v>
      </c>
      <c r="H27" s="243"/>
      <c r="I27" s="244">
        <f>ROUND(E27*H27,2)</f>
        <v>0</v>
      </c>
      <c r="J27" s="243"/>
      <c r="K27" s="244">
        <f>ROUND(E27*J27,2)</f>
        <v>0</v>
      </c>
      <c r="L27" s="244">
        <v>21</v>
      </c>
      <c r="M27" s="244">
        <f>G27*(1+L27/100)</f>
        <v>0</v>
      </c>
      <c r="N27" s="242">
        <v>0</v>
      </c>
      <c r="O27" s="242">
        <f>ROUND(E27*N27,2)</f>
        <v>0</v>
      </c>
      <c r="P27" s="242">
        <v>0.22</v>
      </c>
      <c r="Q27" s="242">
        <f>ROUND(E27*P27,2)</f>
        <v>19.59</v>
      </c>
      <c r="R27" s="244"/>
      <c r="S27" s="244" t="s">
        <v>116</v>
      </c>
      <c r="T27" s="245" t="s">
        <v>116</v>
      </c>
      <c r="U27" s="230">
        <v>7.0000000000000007E-2</v>
      </c>
      <c r="V27" s="230">
        <f>ROUND(E27*U27,2)</f>
        <v>6.23</v>
      </c>
      <c r="W27" s="230"/>
      <c r="X27" s="230" t="s">
        <v>154</v>
      </c>
      <c r="Y27" s="230" t="s">
        <v>119</v>
      </c>
      <c r="Z27" s="210"/>
      <c r="AA27" s="210"/>
      <c r="AB27" s="210"/>
      <c r="AC27" s="210"/>
      <c r="AD27" s="210"/>
      <c r="AE27" s="210"/>
      <c r="AF27" s="210"/>
      <c r="AG27" s="210" t="s">
        <v>155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2" x14ac:dyDescent="0.25">
      <c r="A28" s="227"/>
      <c r="B28" s="228"/>
      <c r="C28" s="268" t="s">
        <v>161</v>
      </c>
      <c r="D28" s="266"/>
      <c r="E28" s="267">
        <v>0.61699999999999999</v>
      </c>
      <c r="F28" s="230"/>
      <c r="G28" s="230"/>
      <c r="H28" s="230"/>
      <c r="I28" s="230"/>
      <c r="J28" s="230"/>
      <c r="K28" s="230"/>
      <c r="L28" s="230"/>
      <c r="M28" s="230"/>
      <c r="N28" s="229"/>
      <c r="O28" s="229"/>
      <c r="P28" s="229"/>
      <c r="Q28" s="229"/>
      <c r="R28" s="230"/>
      <c r="S28" s="230"/>
      <c r="T28" s="230"/>
      <c r="U28" s="230"/>
      <c r="V28" s="230"/>
      <c r="W28" s="230"/>
      <c r="X28" s="230"/>
      <c r="Y28" s="230"/>
      <c r="Z28" s="210"/>
      <c r="AA28" s="210"/>
      <c r="AB28" s="210"/>
      <c r="AC28" s="210"/>
      <c r="AD28" s="210"/>
      <c r="AE28" s="210"/>
      <c r="AF28" s="210"/>
      <c r="AG28" s="210" t="s">
        <v>157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ht="20.399999999999999" outlineLevel="3" x14ac:dyDescent="0.25">
      <c r="A29" s="227"/>
      <c r="B29" s="228"/>
      <c r="C29" s="268" t="s">
        <v>162</v>
      </c>
      <c r="D29" s="266"/>
      <c r="E29" s="267">
        <v>76.613</v>
      </c>
      <c r="F29" s="230"/>
      <c r="G29" s="230"/>
      <c r="H29" s="230"/>
      <c r="I29" s="230"/>
      <c r="J29" s="230"/>
      <c r="K29" s="230"/>
      <c r="L29" s="230"/>
      <c r="M29" s="230"/>
      <c r="N29" s="229"/>
      <c r="O29" s="229"/>
      <c r="P29" s="229"/>
      <c r="Q29" s="229"/>
      <c r="R29" s="230"/>
      <c r="S29" s="230"/>
      <c r="T29" s="230"/>
      <c r="U29" s="230"/>
      <c r="V29" s="230"/>
      <c r="W29" s="230"/>
      <c r="X29" s="230"/>
      <c r="Y29" s="230"/>
      <c r="Z29" s="210"/>
      <c r="AA29" s="210"/>
      <c r="AB29" s="210"/>
      <c r="AC29" s="210"/>
      <c r="AD29" s="210"/>
      <c r="AE29" s="210"/>
      <c r="AF29" s="210"/>
      <c r="AG29" s="210" t="s">
        <v>157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5">
      <c r="A30" s="227"/>
      <c r="B30" s="228"/>
      <c r="C30" s="268" t="s">
        <v>163</v>
      </c>
      <c r="D30" s="266"/>
      <c r="E30" s="267">
        <v>11.8057</v>
      </c>
      <c r="F30" s="230"/>
      <c r="G30" s="230"/>
      <c r="H30" s="230"/>
      <c r="I30" s="230"/>
      <c r="J30" s="230"/>
      <c r="K30" s="230"/>
      <c r="L30" s="230"/>
      <c r="M30" s="230"/>
      <c r="N30" s="229"/>
      <c r="O30" s="229"/>
      <c r="P30" s="229"/>
      <c r="Q30" s="229"/>
      <c r="R30" s="230"/>
      <c r="S30" s="230"/>
      <c r="T30" s="230"/>
      <c r="U30" s="230"/>
      <c r="V30" s="230"/>
      <c r="W30" s="230"/>
      <c r="X30" s="230"/>
      <c r="Y30" s="230"/>
      <c r="Z30" s="210"/>
      <c r="AA30" s="210"/>
      <c r="AB30" s="210"/>
      <c r="AC30" s="210"/>
      <c r="AD30" s="210"/>
      <c r="AE30" s="210"/>
      <c r="AF30" s="210"/>
      <c r="AG30" s="210" t="s">
        <v>157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5">
      <c r="A31" s="239">
        <v>6</v>
      </c>
      <c r="B31" s="240" t="s">
        <v>170</v>
      </c>
      <c r="C31" s="257" t="s">
        <v>171</v>
      </c>
      <c r="D31" s="241" t="s">
        <v>172</v>
      </c>
      <c r="E31" s="242">
        <v>32.96</v>
      </c>
      <c r="F31" s="243"/>
      <c r="G31" s="244">
        <f>ROUND(E31*F31,2)</f>
        <v>0</v>
      </c>
      <c r="H31" s="243"/>
      <c r="I31" s="244">
        <f>ROUND(E31*H31,2)</f>
        <v>0</v>
      </c>
      <c r="J31" s="243"/>
      <c r="K31" s="244">
        <f>ROUND(E31*J31,2)</f>
        <v>0</v>
      </c>
      <c r="L31" s="244">
        <v>21</v>
      </c>
      <c r="M31" s="244">
        <f>G31*(1+L31/100)</f>
        <v>0</v>
      </c>
      <c r="N31" s="242">
        <v>0</v>
      </c>
      <c r="O31" s="242">
        <f>ROUND(E31*N31,2)</f>
        <v>0</v>
      </c>
      <c r="P31" s="242">
        <v>0.22</v>
      </c>
      <c r="Q31" s="242">
        <f>ROUND(E31*P31,2)</f>
        <v>7.25</v>
      </c>
      <c r="R31" s="244"/>
      <c r="S31" s="244" t="s">
        <v>116</v>
      </c>
      <c r="T31" s="245" t="s">
        <v>116</v>
      </c>
      <c r="U31" s="230">
        <v>0.14299999999999999</v>
      </c>
      <c r="V31" s="230">
        <f>ROUND(E31*U31,2)</f>
        <v>4.71</v>
      </c>
      <c r="W31" s="230"/>
      <c r="X31" s="230" t="s">
        <v>154</v>
      </c>
      <c r="Y31" s="230" t="s">
        <v>119</v>
      </c>
      <c r="Z31" s="210"/>
      <c r="AA31" s="210"/>
      <c r="AB31" s="210"/>
      <c r="AC31" s="210"/>
      <c r="AD31" s="210"/>
      <c r="AE31" s="210"/>
      <c r="AF31" s="210"/>
      <c r="AG31" s="210" t="s">
        <v>155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2" x14ac:dyDescent="0.25">
      <c r="A32" s="227"/>
      <c r="B32" s="228"/>
      <c r="C32" s="268" t="s">
        <v>173</v>
      </c>
      <c r="D32" s="266"/>
      <c r="E32" s="267">
        <v>32.96</v>
      </c>
      <c r="F32" s="230"/>
      <c r="G32" s="230"/>
      <c r="H32" s="230"/>
      <c r="I32" s="230"/>
      <c r="J32" s="230"/>
      <c r="K32" s="230"/>
      <c r="L32" s="230"/>
      <c r="M32" s="230"/>
      <c r="N32" s="229"/>
      <c r="O32" s="229"/>
      <c r="P32" s="229"/>
      <c r="Q32" s="229"/>
      <c r="R32" s="230"/>
      <c r="S32" s="230"/>
      <c r="T32" s="230"/>
      <c r="U32" s="230"/>
      <c r="V32" s="230"/>
      <c r="W32" s="230"/>
      <c r="X32" s="230"/>
      <c r="Y32" s="230"/>
      <c r="Z32" s="210"/>
      <c r="AA32" s="210"/>
      <c r="AB32" s="210"/>
      <c r="AC32" s="210"/>
      <c r="AD32" s="210"/>
      <c r="AE32" s="210"/>
      <c r="AF32" s="210"/>
      <c r="AG32" s="210" t="s">
        <v>157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5">
      <c r="A33" s="239">
        <v>7</v>
      </c>
      <c r="B33" s="240" t="s">
        <v>174</v>
      </c>
      <c r="C33" s="257" t="s">
        <v>175</v>
      </c>
      <c r="D33" s="241" t="s">
        <v>172</v>
      </c>
      <c r="E33" s="242">
        <v>11.9</v>
      </c>
      <c r="F33" s="243"/>
      <c r="G33" s="244">
        <f>ROUND(E33*F33,2)</f>
        <v>0</v>
      </c>
      <c r="H33" s="243"/>
      <c r="I33" s="244">
        <f>ROUND(E33*H33,2)</f>
        <v>0</v>
      </c>
      <c r="J33" s="243"/>
      <c r="K33" s="244">
        <f>ROUND(E33*J33,2)</f>
        <v>0</v>
      </c>
      <c r="L33" s="244">
        <v>21</v>
      </c>
      <c r="M33" s="244">
        <f>G33*(1+L33/100)</f>
        <v>0</v>
      </c>
      <c r="N33" s="242">
        <v>0</v>
      </c>
      <c r="O33" s="242">
        <f>ROUND(E33*N33,2)</f>
        <v>0</v>
      </c>
      <c r="P33" s="242">
        <v>0.115</v>
      </c>
      <c r="Q33" s="242">
        <f>ROUND(E33*P33,2)</f>
        <v>1.37</v>
      </c>
      <c r="R33" s="244"/>
      <c r="S33" s="244" t="s">
        <v>116</v>
      </c>
      <c r="T33" s="245" t="s">
        <v>116</v>
      </c>
      <c r="U33" s="230">
        <v>0.14000000000000001</v>
      </c>
      <c r="V33" s="230">
        <f>ROUND(E33*U33,2)</f>
        <v>1.67</v>
      </c>
      <c r="W33" s="230"/>
      <c r="X33" s="230" t="s">
        <v>154</v>
      </c>
      <c r="Y33" s="230" t="s">
        <v>119</v>
      </c>
      <c r="Z33" s="210"/>
      <c r="AA33" s="210"/>
      <c r="AB33" s="210"/>
      <c r="AC33" s="210"/>
      <c r="AD33" s="210"/>
      <c r="AE33" s="210"/>
      <c r="AF33" s="210"/>
      <c r="AG33" s="210" t="s">
        <v>155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ht="20.399999999999999" outlineLevel="2" x14ac:dyDescent="0.25">
      <c r="A34" s="227"/>
      <c r="B34" s="228"/>
      <c r="C34" s="268" t="s">
        <v>176</v>
      </c>
      <c r="D34" s="266"/>
      <c r="E34" s="267">
        <v>11.9</v>
      </c>
      <c r="F34" s="230"/>
      <c r="G34" s="230"/>
      <c r="H34" s="230"/>
      <c r="I34" s="230"/>
      <c r="J34" s="230"/>
      <c r="K34" s="230"/>
      <c r="L34" s="230"/>
      <c r="M34" s="230"/>
      <c r="N34" s="229"/>
      <c r="O34" s="229"/>
      <c r="P34" s="229"/>
      <c r="Q34" s="229"/>
      <c r="R34" s="230"/>
      <c r="S34" s="230"/>
      <c r="T34" s="230"/>
      <c r="U34" s="230"/>
      <c r="V34" s="230"/>
      <c r="W34" s="230"/>
      <c r="X34" s="230"/>
      <c r="Y34" s="230"/>
      <c r="Z34" s="210"/>
      <c r="AA34" s="210"/>
      <c r="AB34" s="210"/>
      <c r="AC34" s="210"/>
      <c r="AD34" s="210"/>
      <c r="AE34" s="210"/>
      <c r="AF34" s="210"/>
      <c r="AG34" s="210" t="s">
        <v>157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5">
      <c r="A35" s="239">
        <v>8</v>
      </c>
      <c r="B35" s="240" t="s">
        <v>177</v>
      </c>
      <c r="C35" s="257" t="s">
        <v>178</v>
      </c>
      <c r="D35" s="241" t="s">
        <v>179</v>
      </c>
      <c r="E35" s="242">
        <v>3.1287199999999999</v>
      </c>
      <c r="F35" s="243"/>
      <c r="G35" s="244">
        <f>ROUND(E35*F35,2)</f>
        <v>0</v>
      </c>
      <c r="H35" s="243"/>
      <c r="I35" s="244">
        <f>ROUND(E35*H35,2)</f>
        <v>0</v>
      </c>
      <c r="J35" s="243"/>
      <c r="K35" s="244">
        <f>ROUND(E35*J35,2)</f>
        <v>0</v>
      </c>
      <c r="L35" s="244">
        <v>21</v>
      </c>
      <c r="M35" s="244">
        <f>G35*(1+L35/100)</f>
        <v>0</v>
      </c>
      <c r="N35" s="242">
        <v>0</v>
      </c>
      <c r="O35" s="242">
        <f>ROUND(E35*N35,2)</f>
        <v>0</v>
      </c>
      <c r="P35" s="242">
        <v>0</v>
      </c>
      <c r="Q35" s="242">
        <f>ROUND(E35*P35,2)</f>
        <v>0</v>
      </c>
      <c r="R35" s="244"/>
      <c r="S35" s="244" t="s">
        <v>116</v>
      </c>
      <c r="T35" s="245" t="s">
        <v>116</v>
      </c>
      <c r="U35" s="230">
        <v>1.34E-2</v>
      </c>
      <c r="V35" s="230">
        <f>ROUND(E35*U35,2)</f>
        <v>0.04</v>
      </c>
      <c r="W35" s="230"/>
      <c r="X35" s="230" t="s">
        <v>154</v>
      </c>
      <c r="Y35" s="230" t="s">
        <v>119</v>
      </c>
      <c r="Z35" s="210"/>
      <c r="AA35" s="210"/>
      <c r="AB35" s="210"/>
      <c r="AC35" s="210"/>
      <c r="AD35" s="210"/>
      <c r="AE35" s="210"/>
      <c r="AF35" s="210"/>
      <c r="AG35" s="210" t="s">
        <v>155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ht="30.6" outlineLevel="2" x14ac:dyDescent="0.25">
      <c r="A36" s="227"/>
      <c r="B36" s="228"/>
      <c r="C36" s="268" t="s">
        <v>180</v>
      </c>
      <c r="D36" s="266"/>
      <c r="E36" s="267">
        <v>3.1287199999999999</v>
      </c>
      <c r="F36" s="230"/>
      <c r="G36" s="230"/>
      <c r="H36" s="230"/>
      <c r="I36" s="230"/>
      <c r="J36" s="230"/>
      <c r="K36" s="230"/>
      <c r="L36" s="230"/>
      <c r="M36" s="230"/>
      <c r="N36" s="229"/>
      <c r="O36" s="229"/>
      <c r="P36" s="229"/>
      <c r="Q36" s="229"/>
      <c r="R36" s="230"/>
      <c r="S36" s="230"/>
      <c r="T36" s="230"/>
      <c r="U36" s="230"/>
      <c r="V36" s="230"/>
      <c r="W36" s="230"/>
      <c r="X36" s="230"/>
      <c r="Y36" s="230"/>
      <c r="Z36" s="210"/>
      <c r="AA36" s="210"/>
      <c r="AB36" s="210"/>
      <c r="AC36" s="210"/>
      <c r="AD36" s="210"/>
      <c r="AE36" s="210"/>
      <c r="AF36" s="210"/>
      <c r="AG36" s="210" t="s">
        <v>157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x14ac:dyDescent="0.25">
      <c r="A37" s="232" t="s">
        <v>111</v>
      </c>
      <c r="B37" s="233" t="s">
        <v>68</v>
      </c>
      <c r="C37" s="255" t="s">
        <v>69</v>
      </c>
      <c r="D37" s="234"/>
      <c r="E37" s="235"/>
      <c r="F37" s="236"/>
      <c r="G37" s="236">
        <f>SUMIF(AG38:AG38,"&lt;&gt;NOR",G38:G38)</f>
        <v>0</v>
      </c>
      <c r="H37" s="236"/>
      <c r="I37" s="236">
        <f>SUM(I38:I38)</f>
        <v>0</v>
      </c>
      <c r="J37" s="236"/>
      <c r="K37" s="236">
        <f>SUM(K38:K38)</f>
        <v>0</v>
      </c>
      <c r="L37" s="236"/>
      <c r="M37" s="236">
        <f>SUM(M38:M38)</f>
        <v>0</v>
      </c>
      <c r="N37" s="235"/>
      <c r="O37" s="235">
        <f>SUM(O38:O38)</f>
        <v>0</v>
      </c>
      <c r="P37" s="235"/>
      <c r="Q37" s="235">
        <f>SUM(Q38:Q38)</f>
        <v>0</v>
      </c>
      <c r="R37" s="236"/>
      <c r="S37" s="236"/>
      <c r="T37" s="237"/>
      <c r="U37" s="231"/>
      <c r="V37" s="231">
        <f>SUM(V38:V38)</f>
        <v>0.47</v>
      </c>
      <c r="W37" s="231"/>
      <c r="X37" s="231"/>
      <c r="Y37" s="231"/>
      <c r="AG37" t="s">
        <v>112</v>
      </c>
    </row>
    <row r="38" spans="1:60" outlineLevel="1" x14ac:dyDescent="0.25">
      <c r="A38" s="246">
        <v>9</v>
      </c>
      <c r="B38" s="247" t="s">
        <v>181</v>
      </c>
      <c r="C38" s="256" t="s">
        <v>182</v>
      </c>
      <c r="D38" s="248" t="s">
        <v>172</v>
      </c>
      <c r="E38" s="249">
        <v>12.6</v>
      </c>
      <c r="F38" s="250"/>
      <c r="G38" s="251">
        <f>ROUND(E38*F38,2)</f>
        <v>0</v>
      </c>
      <c r="H38" s="250"/>
      <c r="I38" s="251">
        <f>ROUND(E38*H38,2)</f>
        <v>0</v>
      </c>
      <c r="J38" s="250"/>
      <c r="K38" s="251">
        <f>ROUND(E38*J38,2)</f>
        <v>0</v>
      </c>
      <c r="L38" s="251">
        <v>21</v>
      </c>
      <c r="M38" s="251">
        <f>G38*(1+L38/100)</f>
        <v>0</v>
      </c>
      <c r="N38" s="249">
        <v>0</v>
      </c>
      <c r="O38" s="249">
        <f>ROUND(E38*N38,2)</f>
        <v>0</v>
      </c>
      <c r="P38" s="249">
        <v>0</v>
      </c>
      <c r="Q38" s="249">
        <f>ROUND(E38*P38,2)</f>
        <v>0</v>
      </c>
      <c r="R38" s="251"/>
      <c r="S38" s="251" t="s">
        <v>116</v>
      </c>
      <c r="T38" s="252" t="s">
        <v>116</v>
      </c>
      <c r="U38" s="230">
        <v>3.6999999999999998E-2</v>
      </c>
      <c r="V38" s="230">
        <f>ROUND(E38*U38,2)</f>
        <v>0.47</v>
      </c>
      <c r="W38" s="230"/>
      <c r="X38" s="230" t="s">
        <v>154</v>
      </c>
      <c r="Y38" s="230" t="s">
        <v>119</v>
      </c>
      <c r="Z38" s="210"/>
      <c r="AA38" s="210"/>
      <c r="AB38" s="210"/>
      <c r="AC38" s="210"/>
      <c r="AD38" s="210"/>
      <c r="AE38" s="210"/>
      <c r="AF38" s="210"/>
      <c r="AG38" s="210" t="s">
        <v>155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x14ac:dyDescent="0.25">
      <c r="A39" s="232" t="s">
        <v>111</v>
      </c>
      <c r="B39" s="233" t="s">
        <v>74</v>
      </c>
      <c r="C39" s="255" t="s">
        <v>75</v>
      </c>
      <c r="D39" s="234"/>
      <c r="E39" s="235"/>
      <c r="F39" s="236"/>
      <c r="G39" s="236">
        <f>SUMIF(AG40:AG41,"&lt;&gt;NOR",G40:G41)</f>
        <v>0</v>
      </c>
      <c r="H39" s="236"/>
      <c r="I39" s="236">
        <f>SUM(I40:I41)</f>
        <v>0</v>
      </c>
      <c r="J39" s="236"/>
      <c r="K39" s="236">
        <f>SUM(K40:K41)</f>
        <v>0</v>
      </c>
      <c r="L39" s="236"/>
      <c r="M39" s="236">
        <f>SUM(M40:M41)</f>
        <v>0</v>
      </c>
      <c r="N39" s="235"/>
      <c r="O39" s="235">
        <f>SUM(O40:O41)</f>
        <v>0</v>
      </c>
      <c r="P39" s="235"/>
      <c r="Q39" s="235">
        <f>SUM(Q40:Q41)</f>
        <v>0.02</v>
      </c>
      <c r="R39" s="236"/>
      <c r="S39" s="236"/>
      <c r="T39" s="237"/>
      <c r="U39" s="231"/>
      <c r="V39" s="231">
        <f>SUM(V40:V41)</f>
        <v>1.5</v>
      </c>
      <c r="W39" s="231"/>
      <c r="X39" s="231"/>
      <c r="Y39" s="231"/>
      <c r="AG39" t="s">
        <v>112</v>
      </c>
    </row>
    <row r="40" spans="1:60" outlineLevel="1" x14ac:dyDescent="0.25">
      <c r="A40" s="239">
        <v>10</v>
      </c>
      <c r="B40" s="240" t="s">
        <v>183</v>
      </c>
      <c r="C40" s="257" t="s">
        <v>184</v>
      </c>
      <c r="D40" s="241" t="s">
        <v>185</v>
      </c>
      <c r="E40" s="242">
        <v>15</v>
      </c>
      <c r="F40" s="243"/>
      <c r="G40" s="244">
        <f>ROUND(E40*F40,2)</f>
        <v>0</v>
      </c>
      <c r="H40" s="243"/>
      <c r="I40" s="244">
        <f>ROUND(E40*H40,2)</f>
        <v>0</v>
      </c>
      <c r="J40" s="243"/>
      <c r="K40" s="244">
        <f>ROUND(E40*J40,2)</f>
        <v>0</v>
      </c>
      <c r="L40" s="244">
        <v>21</v>
      </c>
      <c r="M40" s="244">
        <f>G40*(1+L40/100)</f>
        <v>0</v>
      </c>
      <c r="N40" s="242">
        <v>5.0000000000000002E-5</v>
      </c>
      <c r="O40" s="242">
        <f>ROUND(E40*N40,2)</f>
        <v>0</v>
      </c>
      <c r="P40" s="242">
        <v>1E-3</v>
      </c>
      <c r="Q40" s="242">
        <f>ROUND(E40*P40,2)</f>
        <v>0.02</v>
      </c>
      <c r="R40" s="244"/>
      <c r="S40" s="244" t="s">
        <v>116</v>
      </c>
      <c r="T40" s="245" t="s">
        <v>116</v>
      </c>
      <c r="U40" s="230">
        <v>0.1</v>
      </c>
      <c r="V40" s="230">
        <f>ROUND(E40*U40,2)</f>
        <v>1.5</v>
      </c>
      <c r="W40" s="230"/>
      <c r="X40" s="230" t="s">
        <v>154</v>
      </c>
      <c r="Y40" s="230" t="s">
        <v>119</v>
      </c>
      <c r="Z40" s="210"/>
      <c r="AA40" s="210"/>
      <c r="AB40" s="210"/>
      <c r="AC40" s="210"/>
      <c r="AD40" s="210"/>
      <c r="AE40" s="210"/>
      <c r="AF40" s="210"/>
      <c r="AG40" s="210" t="s">
        <v>155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ht="20.399999999999999" outlineLevel="2" x14ac:dyDescent="0.25">
      <c r="A41" s="227"/>
      <c r="B41" s="228"/>
      <c r="C41" s="268" t="s">
        <v>186</v>
      </c>
      <c r="D41" s="266"/>
      <c r="E41" s="267">
        <v>15</v>
      </c>
      <c r="F41" s="230"/>
      <c r="G41" s="230"/>
      <c r="H41" s="230"/>
      <c r="I41" s="230"/>
      <c r="J41" s="230"/>
      <c r="K41" s="230"/>
      <c r="L41" s="230"/>
      <c r="M41" s="230"/>
      <c r="N41" s="229"/>
      <c r="O41" s="229"/>
      <c r="P41" s="229"/>
      <c r="Q41" s="229"/>
      <c r="R41" s="230"/>
      <c r="S41" s="230"/>
      <c r="T41" s="230"/>
      <c r="U41" s="230"/>
      <c r="V41" s="230"/>
      <c r="W41" s="230"/>
      <c r="X41" s="230"/>
      <c r="Y41" s="230"/>
      <c r="Z41" s="210"/>
      <c r="AA41" s="210"/>
      <c r="AB41" s="210"/>
      <c r="AC41" s="210"/>
      <c r="AD41" s="210"/>
      <c r="AE41" s="210"/>
      <c r="AF41" s="210"/>
      <c r="AG41" s="210" t="s">
        <v>157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x14ac:dyDescent="0.25">
      <c r="A42" s="232" t="s">
        <v>111</v>
      </c>
      <c r="B42" s="233" t="s">
        <v>80</v>
      </c>
      <c r="C42" s="255" t="s">
        <v>81</v>
      </c>
      <c r="D42" s="234"/>
      <c r="E42" s="235"/>
      <c r="F42" s="236"/>
      <c r="G42" s="236">
        <f>SUMIF(AG43:AG52,"&lt;&gt;NOR",G43:G52)</f>
        <v>0</v>
      </c>
      <c r="H42" s="236"/>
      <c r="I42" s="236">
        <f>SUM(I43:I52)</f>
        <v>0</v>
      </c>
      <c r="J42" s="236"/>
      <c r="K42" s="236">
        <f>SUM(K43:K52)</f>
        <v>0</v>
      </c>
      <c r="L42" s="236"/>
      <c r="M42" s="236">
        <f>SUM(M43:M52)</f>
        <v>0</v>
      </c>
      <c r="N42" s="235"/>
      <c r="O42" s="235">
        <f>SUM(O43:O52)</f>
        <v>0</v>
      </c>
      <c r="P42" s="235"/>
      <c r="Q42" s="235">
        <f>SUM(Q43:Q52)</f>
        <v>0</v>
      </c>
      <c r="R42" s="236"/>
      <c r="S42" s="236"/>
      <c r="T42" s="237"/>
      <c r="U42" s="231"/>
      <c r="V42" s="231">
        <f>SUM(V43:V52)</f>
        <v>47.77</v>
      </c>
      <c r="W42" s="231"/>
      <c r="X42" s="231"/>
      <c r="Y42" s="231"/>
      <c r="AG42" t="s">
        <v>112</v>
      </c>
    </row>
    <row r="43" spans="1:60" ht="20.399999999999999" outlineLevel="1" x14ac:dyDescent="0.25">
      <c r="A43" s="239">
        <v>11</v>
      </c>
      <c r="B43" s="240" t="s">
        <v>187</v>
      </c>
      <c r="C43" s="257" t="s">
        <v>188</v>
      </c>
      <c r="D43" s="241" t="s">
        <v>189</v>
      </c>
      <c r="E43" s="242">
        <v>12.006500000000001</v>
      </c>
      <c r="F43" s="243"/>
      <c r="G43" s="244">
        <f>ROUND(E43*F43,2)</f>
        <v>0</v>
      </c>
      <c r="H43" s="243"/>
      <c r="I43" s="244">
        <f>ROUND(E43*H43,2)</f>
        <v>0</v>
      </c>
      <c r="J43" s="243"/>
      <c r="K43" s="244">
        <f>ROUND(E43*J43,2)</f>
        <v>0</v>
      </c>
      <c r="L43" s="244">
        <v>21</v>
      </c>
      <c r="M43" s="244">
        <f>G43*(1+L43/100)</f>
        <v>0</v>
      </c>
      <c r="N43" s="242">
        <v>0</v>
      </c>
      <c r="O43" s="242">
        <f>ROUND(E43*N43,2)</f>
        <v>0</v>
      </c>
      <c r="P43" s="242">
        <v>0</v>
      </c>
      <c r="Q43" s="242">
        <f>ROUND(E43*P43,2)</f>
        <v>0</v>
      </c>
      <c r="R43" s="244"/>
      <c r="S43" s="244" t="s">
        <v>116</v>
      </c>
      <c r="T43" s="245" t="s">
        <v>116</v>
      </c>
      <c r="U43" s="230">
        <v>0</v>
      </c>
      <c r="V43" s="230">
        <f>ROUND(E43*U43,2)</f>
        <v>0</v>
      </c>
      <c r="W43" s="230"/>
      <c r="X43" s="230" t="s">
        <v>154</v>
      </c>
      <c r="Y43" s="230" t="s">
        <v>119</v>
      </c>
      <c r="Z43" s="210"/>
      <c r="AA43" s="210"/>
      <c r="AB43" s="210"/>
      <c r="AC43" s="210"/>
      <c r="AD43" s="210"/>
      <c r="AE43" s="210"/>
      <c r="AF43" s="210"/>
      <c r="AG43" s="210" t="s">
        <v>155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2" x14ac:dyDescent="0.25">
      <c r="A44" s="227"/>
      <c r="B44" s="228"/>
      <c r="C44" s="268" t="s">
        <v>190</v>
      </c>
      <c r="D44" s="266"/>
      <c r="E44" s="267">
        <v>8.8992000000000004</v>
      </c>
      <c r="F44" s="230"/>
      <c r="G44" s="230"/>
      <c r="H44" s="230"/>
      <c r="I44" s="230"/>
      <c r="J44" s="230"/>
      <c r="K44" s="230"/>
      <c r="L44" s="230"/>
      <c r="M44" s="230"/>
      <c r="N44" s="229"/>
      <c r="O44" s="229"/>
      <c r="P44" s="229"/>
      <c r="Q44" s="229"/>
      <c r="R44" s="230"/>
      <c r="S44" s="230"/>
      <c r="T44" s="230"/>
      <c r="U44" s="230"/>
      <c r="V44" s="230"/>
      <c r="W44" s="230"/>
      <c r="X44" s="230"/>
      <c r="Y44" s="230"/>
      <c r="Z44" s="210"/>
      <c r="AA44" s="210"/>
      <c r="AB44" s="210"/>
      <c r="AC44" s="210"/>
      <c r="AD44" s="210"/>
      <c r="AE44" s="210"/>
      <c r="AF44" s="210"/>
      <c r="AG44" s="210" t="s">
        <v>157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3" x14ac:dyDescent="0.25">
      <c r="A45" s="227"/>
      <c r="B45" s="228"/>
      <c r="C45" s="268" t="s">
        <v>191</v>
      </c>
      <c r="D45" s="266"/>
      <c r="E45" s="267">
        <v>3.1073</v>
      </c>
      <c r="F45" s="230"/>
      <c r="G45" s="230"/>
      <c r="H45" s="230"/>
      <c r="I45" s="230"/>
      <c r="J45" s="230"/>
      <c r="K45" s="230"/>
      <c r="L45" s="230"/>
      <c r="M45" s="230"/>
      <c r="N45" s="229"/>
      <c r="O45" s="229"/>
      <c r="P45" s="229"/>
      <c r="Q45" s="229"/>
      <c r="R45" s="230"/>
      <c r="S45" s="230"/>
      <c r="T45" s="230"/>
      <c r="U45" s="230"/>
      <c r="V45" s="230"/>
      <c r="W45" s="230"/>
      <c r="X45" s="230"/>
      <c r="Y45" s="230"/>
      <c r="Z45" s="210"/>
      <c r="AA45" s="210"/>
      <c r="AB45" s="210"/>
      <c r="AC45" s="210"/>
      <c r="AD45" s="210"/>
      <c r="AE45" s="210"/>
      <c r="AF45" s="210"/>
      <c r="AG45" s="210" t="s">
        <v>157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ht="20.399999999999999" outlineLevel="1" x14ac:dyDescent="0.25">
      <c r="A46" s="239">
        <v>12</v>
      </c>
      <c r="B46" s="240" t="s">
        <v>192</v>
      </c>
      <c r="C46" s="257" t="s">
        <v>193</v>
      </c>
      <c r="D46" s="241" t="s">
        <v>189</v>
      </c>
      <c r="E46" s="242">
        <v>19.58785</v>
      </c>
      <c r="F46" s="243"/>
      <c r="G46" s="244">
        <f>ROUND(E46*F46,2)</f>
        <v>0</v>
      </c>
      <c r="H46" s="243"/>
      <c r="I46" s="244">
        <f>ROUND(E46*H46,2)</f>
        <v>0</v>
      </c>
      <c r="J46" s="243"/>
      <c r="K46" s="244">
        <f>ROUND(E46*J46,2)</f>
        <v>0</v>
      </c>
      <c r="L46" s="244">
        <v>21</v>
      </c>
      <c r="M46" s="244">
        <f>G46*(1+L46/100)</f>
        <v>0</v>
      </c>
      <c r="N46" s="242">
        <v>0</v>
      </c>
      <c r="O46" s="242">
        <f>ROUND(E46*N46,2)</f>
        <v>0</v>
      </c>
      <c r="P46" s="242">
        <v>0</v>
      </c>
      <c r="Q46" s="242">
        <f>ROUND(E46*P46,2)</f>
        <v>0</v>
      </c>
      <c r="R46" s="244"/>
      <c r="S46" s="244" t="s">
        <v>116</v>
      </c>
      <c r="T46" s="245" t="s">
        <v>116</v>
      </c>
      <c r="U46" s="230">
        <v>0</v>
      </c>
      <c r="V46" s="230">
        <f>ROUND(E46*U46,2)</f>
        <v>0</v>
      </c>
      <c r="W46" s="230"/>
      <c r="X46" s="230" t="s">
        <v>154</v>
      </c>
      <c r="Y46" s="230" t="s">
        <v>119</v>
      </c>
      <c r="Z46" s="210"/>
      <c r="AA46" s="210"/>
      <c r="AB46" s="210"/>
      <c r="AC46" s="210"/>
      <c r="AD46" s="210"/>
      <c r="AE46" s="210"/>
      <c r="AF46" s="210"/>
      <c r="AG46" s="210" t="s">
        <v>155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2" x14ac:dyDescent="0.25">
      <c r="A47" s="227"/>
      <c r="B47" s="228"/>
      <c r="C47" s="258" t="s">
        <v>194</v>
      </c>
      <c r="D47" s="253"/>
      <c r="E47" s="253"/>
      <c r="F47" s="253"/>
      <c r="G47" s="253"/>
      <c r="H47" s="230"/>
      <c r="I47" s="230"/>
      <c r="J47" s="230"/>
      <c r="K47" s="230"/>
      <c r="L47" s="230"/>
      <c r="M47" s="230"/>
      <c r="N47" s="229"/>
      <c r="O47" s="229"/>
      <c r="P47" s="229"/>
      <c r="Q47" s="229"/>
      <c r="R47" s="230"/>
      <c r="S47" s="230"/>
      <c r="T47" s="230"/>
      <c r="U47" s="230"/>
      <c r="V47" s="230"/>
      <c r="W47" s="230"/>
      <c r="X47" s="230"/>
      <c r="Y47" s="230"/>
      <c r="Z47" s="210"/>
      <c r="AA47" s="210"/>
      <c r="AB47" s="210"/>
      <c r="AC47" s="210"/>
      <c r="AD47" s="210"/>
      <c r="AE47" s="210"/>
      <c r="AF47" s="210"/>
      <c r="AG47" s="210" t="s">
        <v>124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5">
      <c r="A48" s="239">
        <v>13</v>
      </c>
      <c r="B48" s="240" t="s">
        <v>195</v>
      </c>
      <c r="C48" s="257" t="s">
        <v>196</v>
      </c>
      <c r="D48" s="241" t="s">
        <v>189</v>
      </c>
      <c r="E48" s="242">
        <v>97.492140000000006</v>
      </c>
      <c r="F48" s="243"/>
      <c r="G48" s="244">
        <f>ROUND(E48*F48,2)</f>
        <v>0</v>
      </c>
      <c r="H48" s="243"/>
      <c r="I48" s="244">
        <f>ROUND(E48*H48,2)</f>
        <v>0</v>
      </c>
      <c r="J48" s="243"/>
      <c r="K48" s="244">
        <f>ROUND(E48*J48,2)</f>
        <v>0</v>
      </c>
      <c r="L48" s="244">
        <v>21</v>
      </c>
      <c r="M48" s="244">
        <f>G48*(1+L48/100)</f>
        <v>0</v>
      </c>
      <c r="N48" s="242">
        <v>0</v>
      </c>
      <c r="O48" s="242">
        <f>ROUND(E48*N48,2)</f>
        <v>0</v>
      </c>
      <c r="P48" s="242">
        <v>0</v>
      </c>
      <c r="Q48" s="242">
        <f>ROUND(E48*P48,2)</f>
        <v>0</v>
      </c>
      <c r="R48" s="244"/>
      <c r="S48" s="244" t="s">
        <v>116</v>
      </c>
      <c r="T48" s="245" t="s">
        <v>116</v>
      </c>
      <c r="U48" s="230">
        <v>0.49</v>
      </c>
      <c r="V48" s="230">
        <f>ROUND(E48*U48,2)</f>
        <v>47.77</v>
      </c>
      <c r="W48" s="230"/>
      <c r="X48" s="230" t="s">
        <v>197</v>
      </c>
      <c r="Y48" s="230" t="s">
        <v>119</v>
      </c>
      <c r="Z48" s="210"/>
      <c r="AA48" s="210"/>
      <c r="AB48" s="210"/>
      <c r="AC48" s="210"/>
      <c r="AD48" s="210"/>
      <c r="AE48" s="210"/>
      <c r="AF48" s="210"/>
      <c r="AG48" s="210" t="s">
        <v>198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5">
      <c r="A49" s="227"/>
      <c r="B49" s="228"/>
      <c r="C49" s="258" t="s">
        <v>199</v>
      </c>
      <c r="D49" s="253"/>
      <c r="E49" s="253"/>
      <c r="F49" s="253"/>
      <c r="G49" s="253"/>
      <c r="H49" s="230"/>
      <c r="I49" s="230"/>
      <c r="J49" s="230"/>
      <c r="K49" s="230"/>
      <c r="L49" s="230"/>
      <c r="M49" s="230"/>
      <c r="N49" s="229"/>
      <c r="O49" s="229"/>
      <c r="P49" s="229"/>
      <c r="Q49" s="229"/>
      <c r="R49" s="230"/>
      <c r="S49" s="230"/>
      <c r="T49" s="230"/>
      <c r="U49" s="230"/>
      <c r="V49" s="230"/>
      <c r="W49" s="230"/>
      <c r="X49" s="230"/>
      <c r="Y49" s="230"/>
      <c r="Z49" s="210"/>
      <c r="AA49" s="210"/>
      <c r="AB49" s="210"/>
      <c r="AC49" s="210"/>
      <c r="AD49" s="210"/>
      <c r="AE49" s="210"/>
      <c r="AF49" s="210"/>
      <c r="AG49" s="210" t="s">
        <v>124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5">
      <c r="A50" s="246">
        <v>14</v>
      </c>
      <c r="B50" s="247" t="s">
        <v>200</v>
      </c>
      <c r="C50" s="256" t="s">
        <v>201</v>
      </c>
      <c r="D50" s="248" t="s">
        <v>189</v>
      </c>
      <c r="E50" s="249">
        <v>877.42929000000004</v>
      </c>
      <c r="F50" s="250"/>
      <c r="G50" s="251">
        <f>ROUND(E50*F50,2)</f>
        <v>0</v>
      </c>
      <c r="H50" s="250"/>
      <c r="I50" s="251">
        <f>ROUND(E50*H50,2)</f>
        <v>0</v>
      </c>
      <c r="J50" s="250"/>
      <c r="K50" s="251">
        <f>ROUND(E50*J50,2)</f>
        <v>0</v>
      </c>
      <c r="L50" s="251">
        <v>21</v>
      </c>
      <c r="M50" s="251">
        <f>G50*(1+L50/100)</f>
        <v>0</v>
      </c>
      <c r="N50" s="249">
        <v>0</v>
      </c>
      <c r="O50" s="249">
        <f>ROUND(E50*N50,2)</f>
        <v>0</v>
      </c>
      <c r="P50" s="249">
        <v>0</v>
      </c>
      <c r="Q50" s="249">
        <f>ROUND(E50*P50,2)</f>
        <v>0</v>
      </c>
      <c r="R50" s="251"/>
      <c r="S50" s="251" t="s">
        <v>116</v>
      </c>
      <c r="T50" s="252" t="s">
        <v>116</v>
      </c>
      <c r="U50" s="230">
        <v>0</v>
      </c>
      <c r="V50" s="230">
        <f>ROUND(E50*U50,2)</f>
        <v>0</v>
      </c>
      <c r="W50" s="230"/>
      <c r="X50" s="230" t="s">
        <v>197</v>
      </c>
      <c r="Y50" s="230" t="s">
        <v>119</v>
      </c>
      <c r="Z50" s="210"/>
      <c r="AA50" s="210"/>
      <c r="AB50" s="210"/>
      <c r="AC50" s="210"/>
      <c r="AD50" s="210"/>
      <c r="AE50" s="210"/>
      <c r="AF50" s="210"/>
      <c r="AG50" s="210" t="s">
        <v>198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5">
      <c r="A51" s="239">
        <v>15</v>
      </c>
      <c r="B51" s="240" t="s">
        <v>202</v>
      </c>
      <c r="C51" s="257" t="s">
        <v>203</v>
      </c>
      <c r="D51" s="241" t="s">
        <v>189</v>
      </c>
      <c r="E51" s="242">
        <v>66.162300000000002</v>
      </c>
      <c r="F51" s="243"/>
      <c r="G51" s="244">
        <f>ROUND(E51*F51,2)</f>
        <v>0</v>
      </c>
      <c r="H51" s="243"/>
      <c r="I51" s="244">
        <f>ROUND(E51*H51,2)</f>
        <v>0</v>
      </c>
      <c r="J51" s="243"/>
      <c r="K51" s="244">
        <f>ROUND(E51*J51,2)</f>
        <v>0</v>
      </c>
      <c r="L51" s="244">
        <v>21</v>
      </c>
      <c r="M51" s="244">
        <f>G51*(1+L51/100)</f>
        <v>0</v>
      </c>
      <c r="N51" s="242">
        <v>0</v>
      </c>
      <c r="O51" s="242">
        <f>ROUND(E51*N51,2)</f>
        <v>0</v>
      </c>
      <c r="P51" s="242">
        <v>0</v>
      </c>
      <c r="Q51" s="242">
        <f>ROUND(E51*P51,2)</f>
        <v>0</v>
      </c>
      <c r="R51" s="244"/>
      <c r="S51" s="244" t="s">
        <v>116</v>
      </c>
      <c r="T51" s="245" t="s">
        <v>116</v>
      </c>
      <c r="U51" s="230">
        <v>0</v>
      </c>
      <c r="V51" s="230">
        <f>ROUND(E51*U51,2)</f>
        <v>0</v>
      </c>
      <c r="W51" s="230"/>
      <c r="X51" s="230" t="s">
        <v>154</v>
      </c>
      <c r="Y51" s="230" t="s">
        <v>119</v>
      </c>
      <c r="Z51" s="210"/>
      <c r="AA51" s="210"/>
      <c r="AB51" s="210"/>
      <c r="AC51" s="210"/>
      <c r="AD51" s="210"/>
      <c r="AE51" s="210"/>
      <c r="AF51" s="210"/>
      <c r="AG51" s="210" t="s">
        <v>155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ht="20.399999999999999" outlineLevel="2" x14ac:dyDescent="0.25">
      <c r="A52" s="227"/>
      <c r="B52" s="228"/>
      <c r="C52" s="268" t="s">
        <v>204</v>
      </c>
      <c r="D52" s="266"/>
      <c r="E52" s="267">
        <v>66.162300000000002</v>
      </c>
      <c r="F52" s="230"/>
      <c r="G52" s="230"/>
      <c r="H52" s="230"/>
      <c r="I52" s="230"/>
      <c r="J52" s="230"/>
      <c r="K52" s="230"/>
      <c r="L52" s="230"/>
      <c r="M52" s="230"/>
      <c r="N52" s="229"/>
      <c r="O52" s="229"/>
      <c r="P52" s="229"/>
      <c r="Q52" s="229"/>
      <c r="R52" s="230"/>
      <c r="S52" s="230"/>
      <c r="T52" s="230"/>
      <c r="U52" s="230"/>
      <c r="V52" s="230"/>
      <c r="W52" s="230"/>
      <c r="X52" s="230"/>
      <c r="Y52" s="230"/>
      <c r="Z52" s="210"/>
      <c r="AA52" s="210"/>
      <c r="AB52" s="210"/>
      <c r="AC52" s="210"/>
      <c r="AD52" s="210"/>
      <c r="AE52" s="210"/>
      <c r="AF52" s="210"/>
      <c r="AG52" s="210" t="s">
        <v>157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x14ac:dyDescent="0.25">
      <c r="A53" s="3"/>
      <c r="B53" s="4"/>
      <c r="C53" s="259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AE53">
        <v>12</v>
      </c>
      <c r="AF53">
        <v>21</v>
      </c>
      <c r="AG53" t="s">
        <v>97</v>
      </c>
    </row>
    <row r="54" spans="1:60" x14ac:dyDescent="0.25">
      <c r="A54" s="213"/>
      <c r="B54" s="214" t="s">
        <v>31</v>
      </c>
      <c r="C54" s="260"/>
      <c r="D54" s="215"/>
      <c r="E54" s="216"/>
      <c r="F54" s="216"/>
      <c r="G54" s="238">
        <f>G8+G37+G39+G42</f>
        <v>0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AE54">
        <f>SUMIF(L7:L52,AE53,G7:G52)</f>
        <v>0</v>
      </c>
      <c r="AF54">
        <f>SUMIF(L7:L52,AF53,G7:G52)</f>
        <v>0</v>
      </c>
      <c r="AG54" t="s">
        <v>147</v>
      </c>
    </row>
    <row r="55" spans="1:60" x14ac:dyDescent="0.25">
      <c r="A55" s="3"/>
      <c r="B55" s="4"/>
      <c r="C55" s="259"/>
      <c r="D55" s="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60" x14ac:dyDescent="0.25">
      <c r="A56" s="3"/>
      <c r="B56" s="4"/>
      <c r="C56" s="259"/>
      <c r="D56" s="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60" x14ac:dyDescent="0.25">
      <c r="A57" s="217" t="s">
        <v>148</v>
      </c>
      <c r="B57" s="217"/>
      <c r="C57" s="261"/>
      <c r="D57" s="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60" x14ac:dyDescent="0.25">
      <c r="A58" s="218"/>
      <c r="B58" s="219"/>
      <c r="C58" s="262"/>
      <c r="D58" s="219"/>
      <c r="E58" s="219"/>
      <c r="F58" s="219"/>
      <c r="G58" s="220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AG58" t="s">
        <v>149</v>
      </c>
    </row>
    <row r="59" spans="1:60" x14ac:dyDescent="0.25">
      <c r="A59" s="221"/>
      <c r="B59" s="222"/>
      <c r="C59" s="263"/>
      <c r="D59" s="222"/>
      <c r="E59" s="222"/>
      <c r="F59" s="222"/>
      <c r="G59" s="22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60" x14ac:dyDescent="0.25">
      <c r="A60" s="221"/>
      <c r="B60" s="222"/>
      <c r="C60" s="263"/>
      <c r="D60" s="222"/>
      <c r="E60" s="222"/>
      <c r="F60" s="222"/>
      <c r="G60" s="22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60" x14ac:dyDescent="0.25">
      <c r="A61" s="221"/>
      <c r="B61" s="222"/>
      <c r="C61" s="263"/>
      <c r="D61" s="222"/>
      <c r="E61" s="222"/>
      <c r="F61" s="222"/>
      <c r="G61" s="22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60" x14ac:dyDescent="0.25">
      <c r="A62" s="224"/>
      <c r="B62" s="225"/>
      <c r="C62" s="264"/>
      <c r="D62" s="225"/>
      <c r="E62" s="225"/>
      <c r="F62" s="225"/>
      <c r="G62" s="226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60" x14ac:dyDescent="0.25">
      <c r="A63" s="3"/>
      <c r="B63" s="4"/>
      <c r="C63" s="259"/>
      <c r="D63" s="6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60" x14ac:dyDescent="0.25">
      <c r="C64" s="265"/>
      <c r="D64" s="10"/>
      <c r="AG64" t="s">
        <v>150</v>
      </c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8">
    <mergeCell ref="A1:G1"/>
    <mergeCell ref="C2:G2"/>
    <mergeCell ref="C3:G3"/>
    <mergeCell ref="C4:G4"/>
    <mergeCell ref="A57:C57"/>
    <mergeCell ref="A58:G62"/>
    <mergeCell ref="C47:G47"/>
    <mergeCell ref="C49:G49"/>
  </mergeCells>
  <pageMargins left="0.59055118110236204" right="0.196850393700787" top="0.78740157499999996" bottom="0.78740157499999996" header="0.3" footer="0.3"/>
  <pageSetup paperSize="8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6B4BB-A4F0-41E4-8E49-05D8266083B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4" customWidth="1"/>
    <col min="3" max="3" width="38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8" width="0" hidden="1" customWidth="1"/>
    <col min="20" max="20" width="9.2187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85</v>
      </c>
    </row>
    <row r="2" spans="1:60" ht="25.05" customHeight="1" x14ac:dyDescent="0.25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86</v>
      </c>
    </row>
    <row r="3" spans="1:60" ht="25.05" customHeight="1" x14ac:dyDescent="0.25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4" t="s">
        <v>86</v>
      </c>
      <c r="AG3" t="s">
        <v>87</v>
      </c>
    </row>
    <row r="4" spans="1:60" ht="25.05" customHeight="1" x14ac:dyDescent="0.25">
      <c r="A4" s="200" t="s">
        <v>10</v>
      </c>
      <c r="B4" s="201" t="s">
        <v>52</v>
      </c>
      <c r="C4" s="202" t="s">
        <v>53</v>
      </c>
      <c r="D4" s="203"/>
      <c r="E4" s="203"/>
      <c r="F4" s="203"/>
      <c r="G4" s="204"/>
      <c r="AG4" t="s">
        <v>88</v>
      </c>
    </row>
    <row r="5" spans="1:60" x14ac:dyDescent="0.25">
      <c r="D5" s="10"/>
    </row>
    <row r="6" spans="1:60" ht="39.6" x14ac:dyDescent="0.25">
      <c r="A6" s="206" t="s">
        <v>89</v>
      </c>
      <c r="B6" s="208" t="s">
        <v>90</v>
      </c>
      <c r="C6" s="208" t="s">
        <v>91</v>
      </c>
      <c r="D6" s="207" t="s">
        <v>92</v>
      </c>
      <c r="E6" s="206" t="s">
        <v>93</v>
      </c>
      <c r="F6" s="205" t="s">
        <v>94</v>
      </c>
      <c r="G6" s="206" t="s">
        <v>31</v>
      </c>
      <c r="H6" s="209" t="s">
        <v>32</v>
      </c>
      <c r="I6" s="209" t="s">
        <v>95</v>
      </c>
      <c r="J6" s="209" t="s">
        <v>33</v>
      </c>
      <c r="K6" s="209" t="s">
        <v>96</v>
      </c>
      <c r="L6" s="209" t="s">
        <v>97</v>
      </c>
      <c r="M6" s="209" t="s">
        <v>98</v>
      </c>
      <c r="N6" s="209" t="s">
        <v>99</v>
      </c>
      <c r="O6" s="209" t="s">
        <v>100</v>
      </c>
      <c r="P6" s="209" t="s">
        <v>101</v>
      </c>
      <c r="Q6" s="209" t="s">
        <v>102</v>
      </c>
      <c r="R6" s="209" t="s">
        <v>103</v>
      </c>
      <c r="S6" s="209" t="s">
        <v>104</v>
      </c>
      <c r="T6" s="209" t="s">
        <v>105</v>
      </c>
      <c r="U6" s="209" t="s">
        <v>106</v>
      </c>
      <c r="V6" s="209" t="s">
        <v>107</v>
      </c>
      <c r="W6" s="209" t="s">
        <v>108</v>
      </c>
      <c r="X6" s="209" t="s">
        <v>109</v>
      </c>
      <c r="Y6" s="209" t="s">
        <v>110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32" t="s">
        <v>111</v>
      </c>
      <c r="B8" s="233" t="s">
        <v>58</v>
      </c>
      <c r="C8" s="255" t="s">
        <v>59</v>
      </c>
      <c r="D8" s="234"/>
      <c r="E8" s="235"/>
      <c r="F8" s="236"/>
      <c r="G8" s="236">
        <f>SUMIF(AG9:AG16,"&lt;&gt;NOR",G9:G16)</f>
        <v>0</v>
      </c>
      <c r="H8" s="236"/>
      <c r="I8" s="236">
        <f>SUM(I9:I16)</f>
        <v>0</v>
      </c>
      <c r="J8" s="236"/>
      <c r="K8" s="236">
        <f>SUM(K9:K16)</f>
        <v>0</v>
      </c>
      <c r="L8" s="236"/>
      <c r="M8" s="236">
        <f>SUM(M9:M16)</f>
        <v>0</v>
      </c>
      <c r="N8" s="235"/>
      <c r="O8" s="235">
        <f>SUM(O9:O16)</f>
        <v>0</v>
      </c>
      <c r="P8" s="235"/>
      <c r="Q8" s="235">
        <f>SUM(Q9:Q16)</f>
        <v>2.85</v>
      </c>
      <c r="R8" s="236"/>
      <c r="S8" s="236"/>
      <c r="T8" s="237"/>
      <c r="U8" s="231"/>
      <c r="V8" s="231">
        <f>SUM(V9:V16)</f>
        <v>17.48</v>
      </c>
      <c r="W8" s="231"/>
      <c r="X8" s="231"/>
      <c r="Y8" s="231"/>
      <c r="AG8" t="s">
        <v>112</v>
      </c>
    </row>
    <row r="9" spans="1:60" outlineLevel="1" x14ac:dyDescent="0.25">
      <c r="A9" s="239">
        <v>1</v>
      </c>
      <c r="B9" s="240" t="s">
        <v>205</v>
      </c>
      <c r="C9" s="257" t="s">
        <v>206</v>
      </c>
      <c r="D9" s="241" t="s">
        <v>179</v>
      </c>
      <c r="E9" s="242">
        <v>14.9854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4">
        <f>ROUND(E9*J9,2)</f>
        <v>0</v>
      </c>
      <c r="L9" s="244">
        <v>21</v>
      </c>
      <c r="M9" s="244">
        <f>G9*(1+L9/100)</f>
        <v>0</v>
      </c>
      <c r="N9" s="242">
        <v>0</v>
      </c>
      <c r="O9" s="242">
        <f>ROUND(E9*N9,2)</f>
        <v>0</v>
      </c>
      <c r="P9" s="242">
        <v>0</v>
      </c>
      <c r="Q9" s="242">
        <f>ROUND(E9*P9,2)</f>
        <v>0</v>
      </c>
      <c r="R9" s="244"/>
      <c r="S9" s="244" t="s">
        <v>116</v>
      </c>
      <c r="T9" s="245" t="s">
        <v>116</v>
      </c>
      <c r="U9" s="230">
        <v>0.37</v>
      </c>
      <c r="V9" s="230">
        <f>ROUND(E9*U9,2)</f>
        <v>5.54</v>
      </c>
      <c r="W9" s="230"/>
      <c r="X9" s="230" t="s">
        <v>154</v>
      </c>
      <c r="Y9" s="230" t="s">
        <v>119</v>
      </c>
      <c r="Z9" s="210"/>
      <c r="AA9" s="210"/>
      <c r="AB9" s="210"/>
      <c r="AC9" s="210"/>
      <c r="AD9" s="210"/>
      <c r="AE9" s="210"/>
      <c r="AF9" s="210"/>
      <c r="AG9" s="210" t="s">
        <v>155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0.399999999999999" outlineLevel="2" x14ac:dyDescent="0.25">
      <c r="A10" s="227"/>
      <c r="B10" s="228"/>
      <c r="C10" s="268" t="s">
        <v>207</v>
      </c>
      <c r="D10" s="266"/>
      <c r="E10" s="267">
        <v>14.9854</v>
      </c>
      <c r="F10" s="230"/>
      <c r="G10" s="230"/>
      <c r="H10" s="230"/>
      <c r="I10" s="230"/>
      <c r="J10" s="230"/>
      <c r="K10" s="230"/>
      <c r="L10" s="230"/>
      <c r="M10" s="230"/>
      <c r="N10" s="229"/>
      <c r="O10" s="229"/>
      <c r="P10" s="229"/>
      <c r="Q10" s="229"/>
      <c r="R10" s="230"/>
      <c r="S10" s="230"/>
      <c r="T10" s="230"/>
      <c r="U10" s="230"/>
      <c r="V10" s="230"/>
      <c r="W10" s="230"/>
      <c r="X10" s="230"/>
      <c r="Y10" s="230"/>
      <c r="Z10" s="210"/>
      <c r="AA10" s="210"/>
      <c r="AB10" s="210"/>
      <c r="AC10" s="210"/>
      <c r="AD10" s="210"/>
      <c r="AE10" s="210"/>
      <c r="AF10" s="210"/>
      <c r="AG10" s="210" t="s">
        <v>157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39">
        <v>2</v>
      </c>
      <c r="B11" s="240" t="s">
        <v>208</v>
      </c>
      <c r="C11" s="257" t="s">
        <v>209</v>
      </c>
      <c r="D11" s="241" t="s">
        <v>179</v>
      </c>
      <c r="E11" s="242">
        <v>14.9854</v>
      </c>
      <c r="F11" s="243"/>
      <c r="G11" s="244">
        <f>ROUND(E11*F11,2)</f>
        <v>0</v>
      </c>
      <c r="H11" s="243"/>
      <c r="I11" s="244">
        <f>ROUND(E11*H11,2)</f>
        <v>0</v>
      </c>
      <c r="J11" s="243"/>
      <c r="K11" s="244">
        <f>ROUND(E11*J11,2)</f>
        <v>0</v>
      </c>
      <c r="L11" s="244">
        <v>21</v>
      </c>
      <c r="M11" s="244">
        <f>G11*(1+L11/100)</f>
        <v>0</v>
      </c>
      <c r="N11" s="242">
        <v>0</v>
      </c>
      <c r="O11" s="242">
        <f>ROUND(E11*N11,2)</f>
        <v>0</v>
      </c>
      <c r="P11" s="242">
        <v>0</v>
      </c>
      <c r="Q11" s="242">
        <f>ROUND(E11*P11,2)</f>
        <v>0</v>
      </c>
      <c r="R11" s="244"/>
      <c r="S11" s="244" t="s">
        <v>116</v>
      </c>
      <c r="T11" s="245" t="s">
        <v>116</v>
      </c>
      <c r="U11" s="230">
        <v>0.01</v>
      </c>
      <c r="V11" s="230">
        <f>ROUND(E11*U11,2)</f>
        <v>0.15</v>
      </c>
      <c r="W11" s="230"/>
      <c r="X11" s="230" t="s">
        <v>154</v>
      </c>
      <c r="Y11" s="230" t="s">
        <v>119</v>
      </c>
      <c r="Z11" s="210"/>
      <c r="AA11" s="210"/>
      <c r="AB11" s="210"/>
      <c r="AC11" s="210"/>
      <c r="AD11" s="210"/>
      <c r="AE11" s="210"/>
      <c r="AF11" s="210"/>
      <c r="AG11" s="210" t="s">
        <v>155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20.399999999999999" outlineLevel="2" x14ac:dyDescent="0.25">
      <c r="A12" s="227"/>
      <c r="B12" s="228"/>
      <c r="C12" s="268" t="s">
        <v>207</v>
      </c>
      <c r="D12" s="266"/>
      <c r="E12" s="267">
        <v>14.9854</v>
      </c>
      <c r="F12" s="230"/>
      <c r="G12" s="230"/>
      <c r="H12" s="230"/>
      <c r="I12" s="230"/>
      <c r="J12" s="230"/>
      <c r="K12" s="230"/>
      <c r="L12" s="230"/>
      <c r="M12" s="230"/>
      <c r="N12" s="229"/>
      <c r="O12" s="229"/>
      <c r="P12" s="229"/>
      <c r="Q12" s="229"/>
      <c r="R12" s="230"/>
      <c r="S12" s="230"/>
      <c r="T12" s="230"/>
      <c r="U12" s="230"/>
      <c r="V12" s="230"/>
      <c r="W12" s="230"/>
      <c r="X12" s="230"/>
      <c r="Y12" s="230"/>
      <c r="Z12" s="210"/>
      <c r="AA12" s="210"/>
      <c r="AB12" s="210"/>
      <c r="AC12" s="210"/>
      <c r="AD12" s="210"/>
      <c r="AE12" s="210"/>
      <c r="AF12" s="210"/>
      <c r="AG12" s="210" t="s">
        <v>157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5">
      <c r="A13" s="246">
        <v>3</v>
      </c>
      <c r="B13" s="247" t="s">
        <v>210</v>
      </c>
      <c r="C13" s="256" t="s">
        <v>211</v>
      </c>
      <c r="D13" s="248" t="s">
        <v>179</v>
      </c>
      <c r="E13" s="249">
        <v>14.9854</v>
      </c>
      <c r="F13" s="250"/>
      <c r="G13" s="251">
        <f>ROUND(E13*F13,2)</f>
        <v>0</v>
      </c>
      <c r="H13" s="250"/>
      <c r="I13" s="251">
        <f>ROUND(E13*H13,2)</f>
        <v>0</v>
      </c>
      <c r="J13" s="250"/>
      <c r="K13" s="251">
        <f>ROUND(E13*J13,2)</f>
        <v>0</v>
      </c>
      <c r="L13" s="251">
        <v>21</v>
      </c>
      <c r="M13" s="251">
        <f>G13*(1+L13/100)</f>
        <v>0</v>
      </c>
      <c r="N13" s="249">
        <v>0</v>
      </c>
      <c r="O13" s="249">
        <f>ROUND(E13*N13,2)</f>
        <v>0</v>
      </c>
      <c r="P13" s="249">
        <v>0</v>
      </c>
      <c r="Q13" s="249">
        <f>ROUND(E13*P13,2)</f>
        <v>0</v>
      </c>
      <c r="R13" s="251"/>
      <c r="S13" s="251" t="s">
        <v>116</v>
      </c>
      <c r="T13" s="252" t="s">
        <v>116</v>
      </c>
      <c r="U13" s="230">
        <v>0.65200000000000002</v>
      </c>
      <c r="V13" s="230">
        <f>ROUND(E13*U13,2)</f>
        <v>9.77</v>
      </c>
      <c r="W13" s="230"/>
      <c r="X13" s="230" t="s">
        <v>154</v>
      </c>
      <c r="Y13" s="230" t="s">
        <v>119</v>
      </c>
      <c r="Z13" s="210"/>
      <c r="AA13" s="210"/>
      <c r="AB13" s="210"/>
      <c r="AC13" s="210"/>
      <c r="AD13" s="210"/>
      <c r="AE13" s="210"/>
      <c r="AF13" s="210"/>
      <c r="AG13" s="210" t="s">
        <v>155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0.399999999999999" outlineLevel="1" x14ac:dyDescent="0.25">
      <c r="A14" s="246">
        <v>4</v>
      </c>
      <c r="B14" s="247" t="s">
        <v>212</v>
      </c>
      <c r="C14" s="256" t="s">
        <v>213</v>
      </c>
      <c r="D14" s="248" t="s">
        <v>179</v>
      </c>
      <c r="E14" s="249">
        <v>14.9854</v>
      </c>
      <c r="F14" s="250"/>
      <c r="G14" s="251">
        <f>ROUND(E14*F14,2)</f>
        <v>0</v>
      </c>
      <c r="H14" s="250"/>
      <c r="I14" s="251">
        <f>ROUND(E14*H14,2)</f>
        <v>0</v>
      </c>
      <c r="J14" s="250"/>
      <c r="K14" s="251">
        <f>ROUND(E14*J14,2)</f>
        <v>0</v>
      </c>
      <c r="L14" s="251">
        <v>21</v>
      </c>
      <c r="M14" s="251">
        <f>G14*(1+L14/100)</f>
        <v>0</v>
      </c>
      <c r="N14" s="249">
        <v>0</v>
      </c>
      <c r="O14" s="249">
        <f>ROUND(E14*N14,2)</f>
        <v>0</v>
      </c>
      <c r="P14" s="249">
        <v>0</v>
      </c>
      <c r="Q14" s="249">
        <f>ROUND(E14*P14,2)</f>
        <v>0</v>
      </c>
      <c r="R14" s="251"/>
      <c r="S14" s="251" t="s">
        <v>116</v>
      </c>
      <c r="T14" s="252" t="s">
        <v>116</v>
      </c>
      <c r="U14" s="230">
        <v>0</v>
      </c>
      <c r="V14" s="230">
        <f>ROUND(E14*U14,2)</f>
        <v>0</v>
      </c>
      <c r="W14" s="230"/>
      <c r="X14" s="230" t="s">
        <v>154</v>
      </c>
      <c r="Y14" s="230" t="s">
        <v>119</v>
      </c>
      <c r="Z14" s="210"/>
      <c r="AA14" s="210"/>
      <c r="AB14" s="210"/>
      <c r="AC14" s="210"/>
      <c r="AD14" s="210"/>
      <c r="AE14" s="210"/>
      <c r="AF14" s="210"/>
      <c r="AG14" s="210" t="s">
        <v>155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5">
      <c r="A15" s="239">
        <v>5</v>
      </c>
      <c r="B15" s="240" t="s">
        <v>214</v>
      </c>
      <c r="C15" s="257" t="s">
        <v>215</v>
      </c>
      <c r="D15" s="241" t="s">
        <v>153</v>
      </c>
      <c r="E15" s="242">
        <v>11.855</v>
      </c>
      <c r="F15" s="243"/>
      <c r="G15" s="244">
        <f>ROUND(E15*F15,2)</f>
        <v>0</v>
      </c>
      <c r="H15" s="243"/>
      <c r="I15" s="244">
        <f>ROUND(E15*H15,2)</f>
        <v>0</v>
      </c>
      <c r="J15" s="243"/>
      <c r="K15" s="244">
        <f>ROUND(E15*J15,2)</f>
        <v>0</v>
      </c>
      <c r="L15" s="244">
        <v>21</v>
      </c>
      <c r="M15" s="244">
        <f>G15*(1+L15/100)</f>
        <v>0</v>
      </c>
      <c r="N15" s="242">
        <v>0</v>
      </c>
      <c r="O15" s="242">
        <f>ROUND(E15*N15,2)</f>
        <v>0</v>
      </c>
      <c r="P15" s="242">
        <v>0.24</v>
      </c>
      <c r="Q15" s="242">
        <f>ROUND(E15*P15,2)</f>
        <v>2.85</v>
      </c>
      <c r="R15" s="244"/>
      <c r="S15" s="244" t="s">
        <v>139</v>
      </c>
      <c r="T15" s="245" t="s">
        <v>116</v>
      </c>
      <c r="U15" s="230">
        <v>0.17</v>
      </c>
      <c r="V15" s="230">
        <f>ROUND(E15*U15,2)</f>
        <v>2.02</v>
      </c>
      <c r="W15" s="230"/>
      <c r="X15" s="230" t="s">
        <v>154</v>
      </c>
      <c r="Y15" s="230" t="s">
        <v>119</v>
      </c>
      <c r="Z15" s="210"/>
      <c r="AA15" s="210"/>
      <c r="AB15" s="210"/>
      <c r="AC15" s="210"/>
      <c r="AD15" s="210"/>
      <c r="AE15" s="210"/>
      <c r="AF15" s="210"/>
      <c r="AG15" s="210" t="s">
        <v>155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25">
      <c r="A16" s="227"/>
      <c r="B16" s="228"/>
      <c r="C16" s="268" t="s">
        <v>216</v>
      </c>
      <c r="D16" s="266"/>
      <c r="E16" s="267">
        <v>11.855</v>
      </c>
      <c r="F16" s="230"/>
      <c r="G16" s="230"/>
      <c r="H16" s="230"/>
      <c r="I16" s="230"/>
      <c r="J16" s="230"/>
      <c r="K16" s="230"/>
      <c r="L16" s="230"/>
      <c r="M16" s="230"/>
      <c r="N16" s="229"/>
      <c r="O16" s="229"/>
      <c r="P16" s="229"/>
      <c r="Q16" s="229"/>
      <c r="R16" s="230"/>
      <c r="S16" s="230"/>
      <c r="T16" s="230"/>
      <c r="U16" s="230"/>
      <c r="V16" s="230"/>
      <c r="W16" s="230"/>
      <c r="X16" s="230"/>
      <c r="Y16" s="230"/>
      <c r="Z16" s="210"/>
      <c r="AA16" s="210"/>
      <c r="AB16" s="210"/>
      <c r="AC16" s="210"/>
      <c r="AD16" s="210"/>
      <c r="AE16" s="210"/>
      <c r="AF16" s="210"/>
      <c r="AG16" s="210" t="s">
        <v>157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x14ac:dyDescent="0.25">
      <c r="A17" s="232" t="s">
        <v>111</v>
      </c>
      <c r="B17" s="233" t="s">
        <v>60</v>
      </c>
      <c r="C17" s="255" t="s">
        <v>61</v>
      </c>
      <c r="D17" s="234"/>
      <c r="E17" s="235"/>
      <c r="F17" s="236"/>
      <c r="G17" s="236">
        <f>SUMIF(AG18:AG21,"&lt;&gt;NOR",G18:G21)</f>
        <v>0</v>
      </c>
      <c r="H17" s="236"/>
      <c r="I17" s="236">
        <f>SUM(I18:I21)</f>
        <v>0</v>
      </c>
      <c r="J17" s="236"/>
      <c r="K17" s="236">
        <f>SUM(K18:K21)</f>
        <v>0</v>
      </c>
      <c r="L17" s="236"/>
      <c r="M17" s="236">
        <f>SUM(M18:M21)</f>
        <v>0</v>
      </c>
      <c r="N17" s="235"/>
      <c r="O17" s="235">
        <f>SUM(O18:O21)</f>
        <v>0</v>
      </c>
      <c r="P17" s="235"/>
      <c r="Q17" s="235">
        <f>SUM(Q18:Q21)</f>
        <v>0</v>
      </c>
      <c r="R17" s="236"/>
      <c r="S17" s="236"/>
      <c r="T17" s="237"/>
      <c r="U17" s="231"/>
      <c r="V17" s="231">
        <f>SUM(V18:V21)</f>
        <v>17.78</v>
      </c>
      <c r="W17" s="231"/>
      <c r="X17" s="231"/>
      <c r="Y17" s="231"/>
      <c r="AG17" t="s">
        <v>112</v>
      </c>
    </row>
    <row r="18" spans="1:60" ht="20.399999999999999" outlineLevel="1" x14ac:dyDescent="0.25">
      <c r="A18" s="239">
        <v>6</v>
      </c>
      <c r="B18" s="240" t="s">
        <v>217</v>
      </c>
      <c r="C18" s="257" t="s">
        <v>218</v>
      </c>
      <c r="D18" s="241" t="s">
        <v>153</v>
      </c>
      <c r="E18" s="242">
        <v>118.5</v>
      </c>
      <c r="F18" s="243"/>
      <c r="G18" s="244">
        <f>ROUND(E18*F18,2)</f>
        <v>0</v>
      </c>
      <c r="H18" s="243"/>
      <c r="I18" s="244">
        <f>ROUND(E18*H18,2)</f>
        <v>0</v>
      </c>
      <c r="J18" s="243"/>
      <c r="K18" s="244">
        <f>ROUND(E18*J18,2)</f>
        <v>0</v>
      </c>
      <c r="L18" s="244">
        <v>21</v>
      </c>
      <c r="M18" s="244">
        <f>G18*(1+L18/100)</f>
        <v>0</v>
      </c>
      <c r="N18" s="242">
        <v>0</v>
      </c>
      <c r="O18" s="242">
        <f>ROUND(E18*N18,2)</f>
        <v>0</v>
      </c>
      <c r="P18" s="242">
        <v>0</v>
      </c>
      <c r="Q18" s="242">
        <f>ROUND(E18*P18,2)</f>
        <v>0</v>
      </c>
      <c r="R18" s="244"/>
      <c r="S18" s="244" t="s">
        <v>116</v>
      </c>
      <c r="T18" s="245" t="s">
        <v>116</v>
      </c>
      <c r="U18" s="230">
        <v>0.15</v>
      </c>
      <c r="V18" s="230">
        <f>ROUND(E18*U18,2)</f>
        <v>17.78</v>
      </c>
      <c r="W18" s="230"/>
      <c r="X18" s="230" t="s">
        <v>154</v>
      </c>
      <c r="Y18" s="230" t="s">
        <v>119</v>
      </c>
      <c r="Z18" s="210"/>
      <c r="AA18" s="210"/>
      <c r="AB18" s="210"/>
      <c r="AC18" s="210"/>
      <c r="AD18" s="210"/>
      <c r="AE18" s="210"/>
      <c r="AF18" s="210"/>
      <c r="AG18" s="210" t="s">
        <v>155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5">
      <c r="A19" s="227"/>
      <c r="B19" s="228"/>
      <c r="C19" s="268" t="s">
        <v>219</v>
      </c>
      <c r="D19" s="266"/>
      <c r="E19" s="267">
        <v>115</v>
      </c>
      <c r="F19" s="230"/>
      <c r="G19" s="230"/>
      <c r="H19" s="230"/>
      <c r="I19" s="230"/>
      <c r="J19" s="230"/>
      <c r="K19" s="230"/>
      <c r="L19" s="230"/>
      <c r="M19" s="230"/>
      <c r="N19" s="229"/>
      <c r="O19" s="229"/>
      <c r="P19" s="229"/>
      <c r="Q19" s="229"/>
      <c r="R19" s="230"/>
      <c r="S19" s="230"/>
      <c r="T19" s="230"/>
      <c r="U19" s="230"/>
      <c r="V19" s="230"/>
      <c r="W19" s="230"/>
      <c r="X19" s="230"/>
      <c r="Y19" s="230"/>
      <c r="Z19" s="210"/>
      <c r="AA19" s="210"/>
      <c r="AB19" s="210"/>
      <c r="AC19" s="210"/>
      <c r="AD19" s="210"/>
      <c r="AE19" s="210"/>
      <c r="AF19" s="210"/>
      <c r="AG19" s="210" t="s">
        <v>157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3" x14ac:dyDescent="0.25">
      <c r="A20" s="227"/>
      <c r="B20" s="228"/>
      <c r="C20" s="268" t="s">
        <v>220</v>
      </c>
      <c r="D20" s="266"/>
      <c r="E20" s="267">
        <v>1</v>
      </c>
      <c r="F20" s="230"/>
      <c r="G20" s="230"/>
      <c r="H20" s="230"/>
      <c r="I20" s="230"/>
      <c r="J20" s="230"/>
      <c r="K20" s="230"/>
      <c r="L20" s="230"/>
      <c r="M20" s="230"/>
      <c r="N20" s="229"/>
      <c r="O20" s="229"/>
      <c r="P20" s="229"/>
      <c r="Q20" s="229"/>
      <c r="R20" s="230"/>
      <c r="S20" s="230"/>
      <c r="T20" s="230"/>
      <c r="U20" s="230"/>
      <c r="V20" s="230"/>
      <c r="W20" s="230"/>
      <c r="X20" s="230"/>
      <c r="Y20" s="230"/>
      <c r="Z20" s="210"/>
      <c r="AA20" s="210"/>
      <c r="AB20" s="210"/>
      <c r="AC20" s="210"/>
      <c r="AD20" s="210"/>
      <c r="AE20" s="210"/>
      <c r="AF20" s="210"/>
      <c r="AG20" s="210" t="s">
        <v>157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5">
      <c r="A21" s="227"/>
      <c r="B21" s="228"/>
      <c r="C21" s="268" t="s">
        <v>221</v>
      </c>
      <c r="D21" s="266"/>
      <c r="E21" s="267">
        <v>2.5</v>
      </c>
      <c r="F21" s="230"/>
      <c r="G21" s="230"/>
      <c r="H21" s="230"/>
      <c r="I21" s="230"/>
      <c r="J21" s="230"/>
      <c r="K21" s="230"/>
      <c r="L21" s="230"/>
      <c r="M21" s="230"/>
      <c r="N21" s="229"/>
      <c r="O21" s="229"/>
      <c r="P21" s="229"/>
      <c r="Q21" s="229"/>
      <c r="R21" s="230"/>
      <c r="S21" s="230"/>
      <c r="T21" s="230"/>
      <c r="U21" s="230"/>
      <c r="V21" s="230"/>
      <c r="W21" s="230"/>
      <c r="X21" s="230"/>
      <c r="Y21" s="230"/>
      <c r="Z21" s="210"/>
      <c r="AA21" s="210"/>
      <c r="AB21" s="210"/>
      <c r="AC21" s="210"/>
      <c r="AD21" s="210"/>
      <c r="AE21" s="210"/>
      <c r="AF21" s="210"/>
      <c r="AG21" s="210" t="s">
        <v>157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x14ac:dyDescent="0.25">
      <c r="A22" s="232" t="s">
        <v>111</v>
      </c>
      <c r="B22" s="233" t="s">
        <v>62</v>
      </c>
      <c r="C22" s="255" t="s">
        <v>63</v>
      </c>
      <c r="D22" s="234"/>
      <c r="E22" s="235"/>
      <c r="F22" s="236"/>
      <c r="G22" s="236">
        <f>SUMIF(AG23:AG25,"&lt;&gt;NOR",G23:G25)</f>
        <v>0</v>
      </c>
      <c r="H22" s="236"/>
      <c r="I22" s="236">
        <f>SUM(I23:I25)</f>
        <v>0</v>
      </c>
      <c r="J22" s="236"/>
      <c r="K22" s="236">
        <f>SUM(K23:K25)</f>
        <v>0</v>
      </c>
      <c r="L22" s="236"/>
      <c r="M22" s="236">
        <f>SUM(M23:M25)</f>
        <v>0</v>
      </c>
      <c r="N22" s="235"/>
      <c r="O22" s="235">
        <f>SUM(O23:O25)</f>
        <v>4.6900000000000004</v>
      </c>
      <c r="P22" s="235"/>
      <c r="Q22" s="235">
        <f>SUM(Q23:Q25)</f>
        <v>0</v>
      </c>
      <c r="R22" s="236"/>
      <c r="S22" s="236"/>
      <c r="T22" s="237"/>
      <c r="U22" s="231"/>
      <c r="V22" s="231">
        <f>SUM(V23:V25)</f>
        <v>2.2999999999999998</v>
      </c>
      <c r="W22" s="231"/>
      <c r="X22" s="231"/>
      <c r="Y22" s="231"/>
      <c r="AG22" t="s">
        <v>112</v>
      </c>
    </row>
    <row r="23" spans="1:60" outlineLevel="1" x14ac:dyDescent="0.25">
      <c r="A23" s="239">
        <v>7</v>
      </c>
      <c r="B23" s="240" t="s">
        <v>222</v>
      </c>
      <c r="C23" s="257" t="s">
        <v>223</v>
      </c>
      <c r="D23" s="241" t="s">
        <v>153</v>
      </c>
      <c r="E23" s="242">
        <v>230</v>
      </c>
      <c r="F23" s="243"/>
      <c r="G23" s="244">
        <f>ROUND(E23*F23,2)</f>
        <v>0</v>
      </c>
      <c r="H23" s="243"/>
      <c r="I23" s="244">
        <f>ROUND(E23*H23,2)</f>
        <v>0</v>
      </c>
      <c r="J23" s="243"/>
      <c r="K23" s="244">
        <f>ROUND(E23*J23,2)</f>
        <v>0</v>
      </c>
      <c r="L23" s="244">
        <v>21</v>
      </c>
      <c r="M23" s="244">
        <f>G23*(1+L23/100)</f>
        <v>0</v>
      </c>
      <c r="N23" s="242">
        <v>2.0400000000000001E-2</v>
      </c>
      <c r="O23" s="242">
        <f>ROUND(E23*N23,2)</f>
        <v>4.6900000000000004</v>
      </c>
      <c r="P23" s="242">
        <v>0</v>
      </c>
      <c r="Q23" s="242">
        <f>ROUND(E23*P23,2)</f>
        <v>0</v>
      </c>
      <c r="R23" s="244"/>
      <c r="S23" s="244" t="s">
        <v>116</v>
      </c>
      <c r="T23" s="245" t="s">
        <v>116</v>
      </c>
      <c r="U23" s="230">
        <v>0.01</v>
      </c>
      <c r="V23" s="230">
        <f>ROUND(E23*U23,2)</f>
        <v>2.2999999999999998</v>
      </c>
      <c r="W23" s="230"/>
      <c r="X23" s="230" t="s">
        <v>154</v>
      </c>
      <c r="Y23" s="230" t="s">
        <v>119</v>
      </c>
      <c r="Z23" s="210"/>
      <c r="AA23" s="210"/>
      <c r="AB23" s="210"/>
      <c r="AC23" s="210"/>
      <c r="AD23" s="210"/>
      <c r="AE23" s="210"/>
      <c r="AF23" s="210"/>
      <c r="AG23" s="210" t="s">
        <v>155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5">
      <c r="A24" s="227"/>
      <c r="B24" s="228"/>
      <c r="C24" s="268" t="s">
        <v>224</v>
      </c>
      <c r="D24" s="266"/>
      <c r="E24" s="267"/>
      <c r="F24" s="230"/>
      <c r="G24" s="230"/>
      <c r="H24" s="230"/>
      <c r="I24" s="230"/>
      <c r="J24" s="230"/>
      <c r="K24" s="230"/>
      <c r="L24" s="230"/>
      <c r="M24" s="230"/>
      <c r="N24" s="229"/>
      <c r="O24" s="229"/>
      <c r="P24" s="229"/>
      <c r="Q24" s="229"/>
      <c r="R24" s="230"/>
      <c r="S24" s="230"/>
      <c r="T24" s="230"/>
      <c r="U24" s="230"/>
      <c r="V24" s="230"/>
      <c r="W24" s="230"/>
      <c r="X24" s="230"/>
      <c r="Y24" s="230"/>
      <c r="Z24" s="210"/>
      <c r="AA24" s="210"/>
      <c r="AB24" s="210"/>
      <c r="AC24" s="210"/>
      <c r="AD24" s="210"/>
      <c r="AE24" s="210"/>
      <c r="AF24" s="210"/>
      <c r="AG24" s="210" t="s">
        <v>157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3" x14ac:dyDescent="0.25">
      <c r="A25" s="227"/>
      <c r="B25" s="228"/>
      <c r="C25" s="268" t="s">
        <v>225</v>
      </c>
      <c r="D25" s="266"/>
      <c r="E25" s="267">
        <v>230</v>
      </c>
      <c r="F25" s="230"/>
      <c r="G25" s="230"/>
      <c r="H25" s="230"/>
      <c r="I25" s="230"/>
      <c r="J25" s="230"/>
      <c r="K25" s="230"/>
      <c r="L25" s="230"/>
      <c r="M25" s="230"/>
      <c r="N25" s="229"/>
      <c r="O25" s="229"/>
      <c r="P25" s="229"/>
      <c r="Q25" s="229"/>
      <c r="R25" s="230"/>
      <c r="S25" s="230"/>
      <c r="T25" s="230"/>
      <c r="U25" s="230"/>
      <c r="V25" s="230"/>
      <c r="W25" s="230"/>
      <c r="X25" s="230"/>
      <c r="Y25" s="230"/>
      <c r="Z25" s="210"/>
      <c r="AA25" s="210"/>
      <c r="AB25" s="210"/>
      <c r="AC25" s="210"/>
      <c r="AD25" s="210"/>
      <c r="AE25" s="210"/>
      <c r="AF25" s="210"/>
      <c r="AG25" s="210" t="s">
        <v>157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5">
      <c r="A26" s="232" t="s">
        <v>111</v>
      </c>
      <c r="B26" s="233" t="s">
        <v>64</v>
      </c>
      <c r="C26" s="255" t="s">
        <v>65</v>
      </c>
      <c r="D26" s="234"/>
      <c r="E26" s="235"/>
      <c r="F26" s="236"/>
      <c r="G26" s="236">
        <f>SUMIF(AG27:AG48,"&lt;&gt;NOR",G27:G48)</f>
        <v>0</v>
      </c>
      <c r="H26" s="236"/>
      <c r="I26" s="236">
        <f>SUM(I27:I48)</f>
        <v>0</v>
      </c>
      <c r="J26" s="236"/>
      <c r="K26" s="236">
        <f>SUM(K27:K48)</f>
        <v>0</v>
      </c>
      <c r="L26" s="236"/>
      <c r="M26" s="236">
        <f>SUM(M27:M48)</f>
        <v>0</v>
      </c>
      <c r="N26" s="235"/>
      <c r="O26" s="235">
        <f>SUM(O27:O48)</f>
        <v>158.62999999999997</v>
      </c>
      <c r="P26" s="235"/>
      <c r="Q26" s="235">
        <f>SUM(Q27:Q48)</f>
        <v>0</v>
      </c>
      <c r="R26" s="236"/>
      <c r="S26" s="236"/>
      <c r="T26" s="237"/>
      <c r="U26" s="231"/>
      <c r="V26" s="231">
        <f>SUM(V27:V48)</f>
        <v>144.73000000000002</v>
      </c>
      <c r="W26" s="231"/>
      <c r="X26" s="231"/>
      <c r="Y26" s="231"/>
      <c r="AG26" t="s">
        <v>112</v>
      </c>
    </row>
    <row r="27" spans="1:60" ht="20.399999999999999" outlineLevel="1" x14ac:dyDescent="0.25">
      <c r="A27" s="246">
        <v>8</v>
      </c>
      <c r="B27" s="247" t="s">
        <v>226</v>
      </c>
      <c r="C27" s="256" t="s">
        <v>227</v>
      </c>
      <c r="D27" s="248" t="s">
        <v>153</v>
      </c>
      <c r="E27" s="249">
        <v>118.5</v>
      </c>
      <c r="F27" s="250"/>
      <c r="G27" s="251">
        <f>ROUND(E27*F27,2)</f>
        <v>0</v>
      </c>
      <c r="H27" s="250"/>
      <c r="I27" s="251">
        <f>ROUND(E27*H27,2)</f>
        <v>0</v>
      </c>
      <c r="J27" s="250"/>
      <c r="K27" s="251">
        <f>ROUND(E27*J27,2)</f>
        <v>0</v>
      </c>
      <c r="L27" s="251">
        <v>21</v>
      </c>
      <c r="M27" s="251">
        <f>G27*(1+L27/100)</f>
        <v>0</v>
      </c>
      <c r="N27" s="249">
        <v>0</v>
      </c>
      <c r="O27" s="249">
        <f>ROUND(E27*N27,2)</f>
        <v>0</v>
      </c>
      <c r="P27" s="249">
        <v>0</v>
      </c>
      <c r="Q27" s="249">
        <f>ROUND(E27*P27,2)</f>
        <v>0</v>
      </c>
      <c r="R27" s="251"/>
      <c r="S27" s="251" t="s">
        <v>139</v>
      </c>
      <c r="T27" s="252" t="s">
        <v>117</v>
      </c>
      <c r="U27" s="230">
        <v>0.04</v>
      </c>
      <c r="V27" s="230">
        <f>ROUND(E27*U27,2)</f>
        <v>4.74</v>
      </c>
      <c r="W27" s="230"/>
      <c r="X27" s="230" t="s">
        <v>154</v>
      </c>
      <c r="Y27" s="230" t="s">
        <v>119</v>
      </c>
      <c r="Z27" s="210"/>
      <c r="AA27" s="210"/>
      <c r="AB27" s="210"/>
      <c r="AC27" s="210"/>
      <c r="AD27" s="210"/>
      <c r="AE27" s="210"/>
      <c r="AF27" s="210"/>
      <c r="AG27" s="210" t="s">
        <v>155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5">
      <c r="A28" s="239">
        <v>9</v>
      </c>
      <c r="B28" s="240" t="s">
        <v>228</v>
      </c>
      <c r="C28" s="257" t="s">
        <v>229</v>
      </c>
      <c r="D28" s="241" t="s">
        <v>153</v>
      </c>
      <c r="E28" s="242">
        <v>1</v>
      </c>
      <c r="F28" s="243"/>
      <c r="G28" s="244">
        <f>ROUND(E28*F28,2)</f>
        <v>0</v>
      </c>
      <c r="H28" s="243"/>
      <c r="I28" s="244">
        <f>ROUND(E28*H28,2)</f>
        <v>0</v>
      </c>
      <c r="J28" s="243"/>
      <c r="K28" s="244">
        <f>ROUND(E28*J28,2)</f>
        <v>0</v>
      </c>
      <c r="L28" s="244">
        <v>21</v>
      </c>
      <c r="M28" s="244">
        <f>G28*(1+L28/100)</f>
        <v>0</v>
      </c>
      <c r="N28" s="242">
        <v>0.18215999999999999</v>
      </c>
      <c r="O28" s="242">
        <f>ROUND(E28*N28,2)</f>
        <v>0.18</v>
      </c>
      <c r="P28" s="242">
        <v>0</v>
      </c>
      <c r="Q28" s="242">
        <f>ROUND(E28*P28,2)</f>
        <v>0</v>
      </c>
      <c r="R28" s="244"/>
      <c r="S28" s="244" t="s">
        <v>116</v>
      </c>
      <c r="T28" s="245" t="s">
        <v>116</v>
      </c>
      <c r="U28" s="230">
        <v>0.02</v>
      </c>
      <c r="V28" s="230">
        <f>ROUND(E28*U28,2)</f>
        <v>0.02</v>
      </c>
      <c r="W28" s="230"/>
      <c r="X28" s="230" t="s">
        <v>154</v>
      </c>
      <c r="Y28" s="230" t="s">
        <v>119</v>
      </c>
      <c r="Z28" s="210"/>
      <c r="AA28" s="210"/>
      <c r="AB28" s="210"/>
      <c r="AC28" s="210"/>
      <c r="AD28" s="210"/>
      <c r="AE28" s="210"/>
      <c r="AF28" s="210"/>
      <c r="AG28" s="210" t="s">
        <v>155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5">
      <c r="A29" s="227"/>
      <c r="B29" s="228"/>
      <c r="C29" s="268" t="s">
        <v>230</v>
      </c>
      <c r="D29" s="266"/>
      <c r="E29" s="267">
        <v>1</v>
      </c>
      <c r="F29" s="230"/>
      <c r="G29" s="230"/>
      <c r="H29" s="230"/>
      <c r="I29" s="230"/>
      <c r="J29" s="230"/>
      <c r="K29" s="230"/>
      <c r="L29" s="230"/>
      <c r="M29" s="230"/>
      <c r="N29" s="229"/>
      <c r="O29" s="229"/>
      <c r="P29" s="229"/>
      <c r="Q29" s="229"/>
      <c r="R29" s="230"/>
      <c r="S29" s="230"/>
      <c r="T29" s="230"/>
      <c r="U29" s="230"/>
      <c r="V29" s="230"/>
      <c r="W29" s="230"/>
      <c r="X29" s="230"/>
      <c r="Y29" s="230"/>
      <c r="Z29" s="210"/>
      <c r="AA29" s="210"/>
      <c r="AB29" s="210"/>
      <c r="AC29" s="210"/>
      <c r="AD29" s="210"/>
      <c r="AE29" s="210"/>
      <c r="AF29" s="210"/>
      <c r="AG29" s="210" t="s">
        <v>157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ht="20.399999999999999" outlineLevel="1" x14ac:dyDescent="0.25">
      <c r="A30" s="239">
        <v>10</v>
      </c>
      <c r="B30" s="240" t="s">
        <v>231</v>
      </c>
      <c r="C30" s="257" t="s">
        <v>232</v>
      </c>
      <c r="D30" s="241" t="s">
        <v>153</v>
      </c>
      <c r="E30" s="242">
        <v>118.5</v>
      </c>
      <c r="F30" s="243"/>
      <c r="G30" s="244">
        <f>ROUND(E30*F30,2)</f>
        <v>0</v>
      </c>
      <c r="H30" s="243"/>
      <c r="I30" s="244">
        <f>ROUND(E30*H30,2)</f>
        <v>0</v>
      </c>
      <c r="J30" s="243"/>
      <c r="K30" s="244">
        <f>ROUND(E30*J30,2)</f>
        <v>0</v>
      </c>
      <c r="L30" s="244">
        <v>21</v>
      </c>
      <c r="M30" s="244">
        <f>G30*(1+L30/100)</f>
        <v>0</v>
      </c>
      <c r="N30" s="242">
        <v>0.46</v>
      </c>
      <c r="O30" s="242">
        <f>ROUND(E30*N30,2)</f>
        <v>54.51</v>
      </c>
      <c r="P30" s="242">
        <v>0</v>
      </c>
      <c r="Q30" s="242">
        <f>ROUND(E30*P30,2)</f>
        <v>0</v>
      </c>
      <c r="R30" s="244"/>
      <c r="S30" s="244" t="s">
        <v>116</v>
      </c>
      <c r="T30" s="245" t="s">
        <v>116</v>
      </c>
      <c r="U30" s="230">
        <v>0.03</v>
      </c>
      <c r="V30" s="230">
        <f>ROUND(E30*U30,2)</f>
        <v>3.56</v>
      </c>
      <c r="W30" s="230"/>
      <c r="X30" s="230" t="s">
        <v>154</v>
      </c>
      <c r="Y30" s="230" t="s">
        <v>119</v>
      </c>
      <c r="Z30" s="210"/>
      <c r="AA30" s="210"/>
      <c r="AB30" s="210"/>
      <c r="AC30" s="210"/>
      <c r="AD30" s="210"/>
      <c r="AE30" s="210"/>
      <c r="AF30" s="210"/>
      <c r="AG30" s="210" t="s">
        <v>155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25">
      <c r="A31" s="227"/>
      <c r="B31" s="228"/>
      <c r="C31" s="268" t="s">
        <v>233</v>
      </c>
      <c r="D31" s="266"/>
      <c r="E31" s="267">
        <v>115</v>
      </c>
      <c r="F31" s="230"/>
      <c r="G31" s="230"/>
      <c r="H31" s="230"/>
      <c r="I31" s="230"/>
      <c r="J31" s="230"/>
      <c r="K31" s="230"/>
      <c r="L31" s="230"/>
      <c r="M31" s="230"/>
      <c r="N31" s="229"/>
      <c r="O31" s="229"/>
      <c r="P31" s="229"/>
      <c r="Q31" s="229"/>
      <c r="R31" s="230"/>
      <c r="S31" s="230"/>
      <c r="T31" s="230"/>
      <c r="U31" s="230"/>
      <c r="V31" s="230"/>
      <c r="W31" s="230"/>
      <c r="X31" s="230"/>
      <c r="Y31" s="230"/>
      <c r="Z31" s="210"/>
      <c r="AA31" s="210"/>
      <c r="AB31" s="210"/>
      <c r="AC31" s="210"/>
      <c r="AD31" s="210"/>
      <c r="AE31" s="210"/>
      <c r="AF31" s="210"/>
      <c r="AG31" s="210" t="s">
        <v>157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3" x14ac:dyDescent="0.25">
      <c r="A32" s="227"/>
      <c r="B32" s="228"/>
      <c r="C32" s="268" t="s">
        <v>230</v>
      </c>
      <c r="D32" s="266"/>
      <c r="E32" s="267">
        <v>1</v>
      </c>
      <c r="F32" s="230"/>
      <c r="G32" s="230"/>
      <c r="H32" s="230"/>
      <c r="I32" s="230"/>
      <c r="J32" s="230"/>
      <c r="K32" s="230"/>
      <c r="L32" s="230"/>
      <c r="M32" s="230"/>
      <c r="N32" s="229"/>
      <c r="O32" s="229"/>
      <c r="P32" s="229"/>
      <c r="Q32" s="229"/>
      <c r="R32" s="230"/>
      <c r="S32" s="230"/>
      <c r="T32" s="230"/>
      <c r="U32" s="230"/>
      <c r="V32" s="230"/>
      <c r="W32" s="230"/>
      <c r="X32" s="230"/>
      <c r="Y32" s="230"/>
      <c r="Z32" s="210"/>
      <c r="AA32" s="210"/>
      <c r="AB32" s="210"/>
      <c r="AC32" s="210"/>
      <c r="AD32" s="210"/>
      <c r="AE32" s="210"/>
      <c r="AF32" s="210"/>
      <c r="AG32" s="210" t="s">
        <v>157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3" x14ac:dyDescent="0.25">
      <c r="A33" s="227"/>
      <c r="B33" s="228"/>
      <c r="C33" s="268" t="s">
        <v>234</v>
      </c>
      <c r="D33" s="266"/>
      <c r="E33" s="267">
        <v>2.5</v>
      </c>
      <c r="F33" s="230"/>
      <c r="G33" s="230"/>
      <c r="H33" s="230"/>
      <c r="I33" s="230"/>
      <c r="J33" s="230"/>
      <c r="K33" s="230"/>
      <c r="L33" s="230"/>
      <c r="M33" s="230"/>
      <c r="N33" s="229"/>
      <c r="O33" s="229"/>
      <c r="P33" s="229"/>
      <c r="Q33" s="229"/>
      <c r="R33" s="230"/>
      <c r="S33" s="230"/>
      <c r="T33" s="230"/>
      <c r="U33" s="230"/>
      <c r="V33" s="230"/>
      <c r="W33" s="230"/>
      <c r="X33" s="230"/>
      <c r="Y33" s="230"/>
      <c r="Z33" s="210"/>
      <c r="AA33" s="210"/>
      <c r="AB33" s="210"/>
      <c r="AC33" s="210"/>
      <c r="AD33" s="210"/>
      <c r="AE33" s="210"/>
      <c r="AF33" s="210"/>
      <c r="AG33" s="210" t="s">
        <v>157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ht="20.399999999999999" outlineLevel="1" x14ac:dyDescent="0.25">
      <c r="A34" s="239">
        <v>11</v>
      </c>
      <c r="B34" s="240" t="s">
        <v>235</v>
      </c>
      <c r="C34" s="257" t="s">
        <v>236</v>
      </c>
      <c r="D34" s="241" t="s">
        <v>153</v>
      </c>
      <c r="E34" s="242">
        <v>118.5</v>
      </c>
      <c r="F34" s="243"/>
      <c r="G34" s="244">
        <f>ROUND(E34*F34,2)</f>
        <v>0</v>
      </c>
      <c r="H34" s="243"/>
      <c r="I34" s="244">
        <f>ROUND(E34*H34,2)</f>
        <v>0</v>
      </c>
      <c r="J34" s="243"/>
      <c r="K34" s="244">
        <f>ROUND(E34*J34,2)</f>
        <v>0</v>
      </c>
      <c r="L34" s="244">
        <v>21</v>
      </c>
      <c r="M34" s="244">
        <f>G34*(1+L34/100)</f>
        <v>0</v>
      </c>
      <c r="N34" s="242">
        <v>0.46</v>
      </c>
      <c r="O34" s="242">
        <f>ROUND(E34*N34,2)</f>
        <v>54.51</v>
      </c>
      <c r="P34" s="242">
        <v>0</v>
      </c>
      <c r="Q34" s="242">
        <f>ROUND(E34*P34,2)</f>
        <v>0</v>
      </c>
      <c r="R34" s="244"/>
      <c r="S34" s="244" t="s">
        <v>116</v>
      </c>
      <c r="T34" s="245" t="s">
        <v>116</v>
      </c>
      <c r="U34" s="230">
        <v>0.03</v>
      </c>
      <c r="V34" s="230">
        <f>ROUND(E34*U34,2)</f>
        <v>3.56</v>
      </c>
      <c r="W34" s="230"/>
      <c r="X34" s="230" t="s">
        <v>154</v>
      </c>
      <c r="Y34" s="230" t="s">
        <v>119</v>
      </c>
      <c r="Z34" s="210"/>
      <c r="AA34" s="210"/>
      <c r="AB34" s="210"/>
      <c r="AC34" s="210"/>
      <c r="AD34" s="210"/>
      <c r="AE34" s="210"/>
      <c r="AF34" s="210"/>
      <c r="AG34" s="210" t="s">
        <v>155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5">
      <c r="A35" s="227"/>
      <c r="B35" s="228"/>
      <c r="C35" s="268" t="s">
        <v>233</v>
      </c>
      <c r="D35" s="266"/>
      <c r="E35" s="267">
        <v>115</v>
      </c>
      <c r="F35" s="230"/>
      <c r="G35" s="230"/>
      <c r="H35" s="230"/>
      <c r="I35" s="230"/>
      <c r="J35" s="230"/>
      <c r="K35" s="230"/>
      <c r="L35" s="230"/>
      <c r="M35" s="230"/>
      <c r="N35" s="229"/>
      <c r="O35" s="229"/>
      <c r="P35" s="229"/>
      <c r="Q35" s="229"/>
      <c r="R35" s="230"/>
      <c r="S35" s="230"/>
      <c r="T35" s="230"/>
      <c r="U35" s="230"/>
      <c r="V35" s="230"/>
      <c r="W35" s="230"/>
      <c r="X35" s="230"/>
      <c r="Y35" s="230"/>
      <c r="Z35" s="210"/>
      <c r="AA35" s="210"/>
      <c r="AB35" s="210"/>
      <c r="AC35" s="210"/>
      <c r="AD35" s="210"/>
      <c r="AE35" s="210"/>
      <c r="AF35" s="210"/>
      <c r="AG35" s="210" t="s">
        <v>157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3" x14ac:dyDescent="0.25">
      <c r="A36" s="227"/>
      <c r="B36" s="228"/>
      <c r="C36" s="268" t="s">
        <v>230</v>
      </c>
      <c r="D36" s="266"/>
      <c r="E36" s="267">
        <v>1</v>
      </c>
      <c r="F36" s="230"/>
      <c r="G36" s="230"/>
      <c r="H36" s="230"/>
      <c r="I36" s="230"/>
      <c r="J36" s="230"/>
      <c r="K36" s="230"/>
      <c r="L36" s="230"/>
      <c r="M36" s="230"/>
      <c r="N36" s="229"/>
      <c r="O36" s="229"/>
      <c r="P36" s="229"/>
      <c r="Q36" s="229"/>
      <c r="R36" s="230"/>
      <c r="S36" s="230"/>
      <c r="T36" s="230"/>
      <c r="U36" s="230"/>
      <c r="V36" s="230"/>
      <c r="W36" s="230"/>
      <c r="X36" s="230"/>
      <c r="Y36" s="230"/>
      <c r="Z36" s="210"/>
      <c r="AA36" s="210"/>
      <c r="AB36" s="210"/>
      <c r="AC36" s="210"/>
      <c r="AD36" s="210"/>
      <c r="AE36" s="210"/>
      <c r="AF36" s="210"/>
      <c r="AG36" s="210" t="s">
        <v>157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3" x14ac:dyDescent="0.25">
      <c r="A37" s="227"/>
      <c r="B37" s="228"/>
      <c r="C37" s="268" t="s">
        <v>234</v>
      </c>
      <c r="D37" s="266"/>
      <c r="E37" s="267">
        <v>2.5</v>
      </c>
      <c r="F37" s="230"/>
      <c r="G37" s="230"/>
      <c r="H37" s="230"/>
      <c r="I37" s="230"/>
      <c r="J37" s="230"/>
      <c r="K37" s="230"/>
      <c r="L37" s="230"/>
      <c r="M37" s="230"/>
      <c r="N37" s="229"/>
      <c r="O37" s="229"/>
      <c r="P37" s="229"/>
      <c r="Q37" s="229"/>
      <c r="R37" s="230"/>
      <c r="S37" s="230"/>
      <c r="T37" s="230"/>
      <c r="U37" s="230"/>
      <c r="V37" s="230"/>
      <c r="W37" s="230"/>
      <c r="X37" s="230"/>
      <c r="Y37" s="230"/>
      <c r="Z37" s="210"/>
      <c r="AA37" s="210"/>
      <c r="AB37" s="210"/>
      <c r="AC37" s="210"/>
      <c r="AD37" s="210"/>
      <c r="AE37" s="210"/>
      <c r="AF37" s="210"/>
      <c r="AG37" s="210" t="s">
        <v>157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5">
      <c r="A38" s="239">
        <v>12</v>
      </c>
      <c r="B38" s="240" t="s">
        <v>237</v>
      </c>
      <c r="C38" s="257" t="s">
        <v>238</v>
      </c>
      <c r="D38" s="241" t="s">
        <v>153</v>
      </c>
      <c r="E38" s="242">
        <v>115</v>
      </c>
      <c r="F38" s="243"/>
      <c r="G38" s="244">
        <f>ROUND(E38*F38,2)</f>
        <v>0</v>
      </c>
      <c r="H38" s="243"/>
      <c r="I38" s="244">
        <f>ROUND(E38*H38,2)</f>
        <v>0</v>
      </c>
      <c r="J38" s="243"/>
      <c r="K38" s="244">
        <f>ROUND(E38*J38,2)</f>
        <v>0</v>
      </c>
      <c r="L38" s="244">
        <v>21</v>
      </c>
      <c r="M38" s="244">
        <f>G38*(1+L38/100)</f>
        <v>0</v>
      </c>
      <c r="N38" s="242">
        <v>7.1999999999999995E-2</v>
      </c>
      <c r="O38" s="242">
        <f>ROUND(E38*N38,2)</f>
        <v>8.2799999999999994</v>
      </c>
      <c r="P38" s="242">
        <v>0</v>
      </c>
      <c r="Q38" s="242">
        <f>ROUND(E38*P38,2)</f>
        <v>0</v>
      </c>
      <c r="R38" s="244"/>
      <c r="S38" s="244" t="s">
        <v>116</v>
      </c>
      <c r="T38" s="245" t="s">
        <v>116</v>
      </c>
      <c r="U38" s="230">
        <v>0.38</v>
      </c>
      <c r="V38" s="230">
        <f>ROUND(E38*U38,2)</f>
        <v>43.7</v>
      </c>
      <c r="W38" s="230"/>
      <c r="X38" s="230" t="s">
        <v>154</v>
      </c>
      <c r="Y38" s="230" t="s">
        <v>119</v>
      </c>
      <c r="Z38" s="210"/>
      <c r="AA38" s="210"/>
      <c r="AB38" s="210"/>
      <c r="AC38" s="210"/>
      <c r="AD38" s="210"/>
      <c r="AE38" s="210"/>
      <c r="AF38" s="210"/>
      <c r="AG38" s="210" t="s">
        <v>155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2" x14ac:dyDescent="0.25">
      <c r="A39" s="227"/>
      <c r="B39" s="228"/>
      <c r="C39" s="268" t="s">
        <v>219</v>
      </c>
      <c r="D39" s="266"/>
      <c r="E39" s="267">
        <v>115</v>
      </c>
      <c r="F39" s="230"/>
      <c r="G39" s="230"/>
      <c r="H39" s="230"/>
      <c r="I39" s="230"/>
      <c r="J39" s="230"/>
      <c r="K39" s="230"/>
      <c r="L39" s="230"/>
      <c r="M39" s="230"/>
      <c r="N39" s="229"/>
      <c r="O39" s="229"/>
      <c r="P39" s="229"/>
      <c r="Q39" s="229"/>
      <c r="R39" s="230"/>
      <c r="S39" s="230"/>
      <c r="T39" s="230"/>
      <c r="U39" s="230"/>
      <c r="V39" s="230"/>
      <c r="W39" s="230"/>
      <c r="X39" s="230"/>
      <c r="Y39" s="230"/>
      <c r="Z39" s="210"/>
      <c r="AA39" s="210"/>
      <c r="AB39" s="210"/>
      <c r="AC39" s="210"/>
      <c r="AD39" s="210"/>
      <c r="AE39" s="210"/>
      <c r="AF39" s="210"/>
      <c r="AG39" s="210" t="s">
        <v>157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ht="20.399999999999999" outlineLevel="1" x14ac:dyDescent="0.25">
      <c r="A40" s="246">
        <v>13</v>
      </c>
      <c r="B40" s="247" t="s">
        <v>239</v>
      </c>
      <c r="C40" s="256" t="s">
        <v>240</v>
      </c>
      <c r="D40" s="248" t="s">
        <v>153</v>
      </c>
      <c r="E40" s="249">
        <v>115</v>
      </c>
      <c r="F40" s="250"/>
      <c r="G40" s="251">
        <f>ROUND(E40*F40,2)</f>
        <v>0</v>
      </c>
      <c r="H40" s="250"/>
      <c r="I40" s="251">
        <f>ROUND(E40*H40,2)</f>
        <v>0</v>
      </c>
      <c r="J40" s="250"/>
      <c r="K40" s="251">
        <f>ROUND(E40*J40,2)</f>
        <v>0</v>
      </c>
      <c r="L40" s="251">
        <v>21</v>
      </c>
      <c r="M40" s="251">
        <f>G40*(1+L40/100)</f>
        <v>0</v>
      </c>
      <c r="N40" s="249">
        <v>7.1999999999999995E-2</v>
      </c>
      <c r="O40" s="249">
        <f>ROUND(E40*N40,2)</f>
        <v>8.2799999999999994</v>
      </c>
      <c r="P40" s="249">
        <v>0</v>
      </c>
      <c r="Q40" s="249">
        <f>ROUND(E40*P40,2)</f>
        <v>0</v>
      </c>
      <c r="R40" s="251"/>
      <c r="S40" s="251" t="s">
        <v>139</v>
      </c>
      <c r="T40" s="252" t="s">
        <v>117</v>
      </c>
      <c r="U40" s="230">
        <v>0.38</v>
      </c>
      <c r="V40" s="230">
        <f>ROUND(E40*U40,2)</f>
        <v>43.7</v>
      </c>
      <c r="W40" s="230"/>
      <c r="X40" s="230" t="s">
        <v>154</v>
      </c>
      <c r="Y40" s="230" t="s">
        <v>119</v>
      </c>
      <c r="Z40" s="210"/>
      <c r="AA40" s="210"/>
      <c r="AB40" s="210"/>
      <c r="AC40" s="210"/>
      <c r="AD40" s="210"/>
      <c r="AE40" s="210"/>
      <c r="AF40" s="210"/>
      <c r="AG40" s="210" t="s">
        <v>155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5">
      <c r="A41" s="239">
        <v>14</v>
      </c>
      <c r="B41" s="240" t="s">
        <v>241</v>
      </c>
      <c r="C41" s="257" t="s">
        <v>242</v>
      </c>
      <c r="D41" s="241" t="s">
        <v>172</v>
      </c>
      <c r="E41" s="242">
        <v>56.226999999999997</v>
      </c>
      <c r="F41" s="243"/>
      <c r="G41" s="244">
        <f>ROUND(E41*F41,2)</f>
        <v>0</v>
      </c>
      <c r="H41" s="243"/>
      <c r="I41" s="244">
        <f>ROUND(E41*H41,2)</f>
        <v>0</v>
      </c>
      <c r="J41" s="243"/>
      <c r="K41" s="244">
        <f>ROUND(E41*J41,2)</f>
        <v>0</v>
      </c>
      <c r="L41" s="244">
        <v>21</v>
      </c>
      <c r="M41" s="244">
        <f>G41*(1+L41/100)</f>
        <v>0</v>
      </c>
      <c r="N41" s="242">
        <v>3.6000000000000002E-4</v>
      </c>
      <c r="O41" s="242">
        <f>ROUND(E41*N41,2)</f>
        <v>0.02</v>
      </c>
      <c r="P41" s="242">
        <v>0</v>
      </c>
      <c r="Q41" s="242">
        <f>ROUND(E41*P41,2)</f>
        <v>0</v>
      </c>
      <c r="R41" s="244"/>
      <c r="S41" s="244" t="s">
        <v>139</v>
      </c>
      <c r="T41" s="245" t="s">
        <v>116</v>
      </c>
      <c r="U41" s="230">
        <v>0.43</v>
      </c>
      <c r="V41" s="230">
        <f>ROUND(E41*U41,2)</f>
        <v>24.18</v>
      </c>
      <c r="W41" s="230"/>
      <c r="X41" s="230" t="s">
        <v>154</v>
      </c>
      <c r="Y41" s="230" t="s">
        <v>119</v>
      </c>
      <c r="Z41" s="210"/>
      <c r="AA41" s="210"/>
      <c r="AB41" s="210"/>
      <c r="AC41" s="210"/>
      <c r="AD41" s="210"/>
      <c r="AE41" s="210"/>
      <c r="AF41" s="210"/>
      <c r="AG41" s="210" t="s">
        <v>155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2" x14ac:dyDescent="0.25">
      <c r="A42" s="227"/>
      <c r="B42" s="228"/>
      <c r="C42" s="268" t="s">
        <v>243</v>
      </c>
      <c r="D42" s="266"/>
      <c r="E42" s="267">
        <v>56.226999999999997</v>
      </c>
      <c r="F42" s="230"/>
      <c r="G42" s="230"/>
      <c r="H42" s="230"/>
      <c r="I42" s="230"/>
      <c r="J42" s="230"/>
      <c r="K42" s="230"/>
      <c r="L42" s="230"/>
      <c r="M42" s="230"/>
      <c r="N42" s="229"/>
      <c r="O42" s="229"/>
      <c r="P42" s="229"/>
      <c r="Q42" s="229"/>
      <c r="R42" s="230"/>
      <c r="S42" s="230"/>
      <c r="T42" s="230"/>
      <c r="U42" s="230"/>
      <c r="V42" s="230"/>
      <c r="W42" s="230"/>
      <c r="X42" s="230"/>
      <c r="Y42" s="230"/>
      <c r="Z42" s="210"/>
      <c r="AA42" s="210"/>
      <c r="AB42" s="210"/>
      <c r="AC42" s="210"/>
      <c r="AD42" s="210"/>
      <c r="AE42" s="210"/>
      <c r="AF42" s="210"/>
      <c r="AG42" s="210" t="s">
        <v>157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5">
      <c r="A43" s="239">
        <v>15</v>
      </c>
      <c r="B43" s="240" t="s">
        <v>244</v>
      </c>
      <c r="C43" s="257" t="s">
        <v>245</v>
      </c>
      <c r="D43" s="241" t="s">
        <v>172</v>
      </c>
      <c r="E43" s="242">
        <v>12.391999999999999</v>
      </c>
      <c r="F43" s="243"/>
      <c r="G43" s="244">
        <f>ROUND(E43*F43,2)</f>
        <v>0</v>
      </c>
      <c r="H43" s="243"/>
      <c r="I43" s="244">
        <f>ROUND(E43*H43,2)</f>
        <v>0</v>
      </c>
      <c r="J43" s="243"/>
      <c r="K43" s="244">
        <f>ROUND(E43*J43,2)</f>
        <v>0</v>
      </c>
      <c r="L43" s="244">
        <v>21</v>
      </c>
      <c r="M43" s="244">
        <f>G43*(1+L43/100)</f>
        <v>0</v>
      </c>
      <c r="N43" s="242">
        <v>3.5999999999999999E-3</v>
      </c>
      <c r="O43" s="242">
        <f>ROUND(E43*N43,2)</f>
        <v>0.04</v>
      </c>
      <c r="P43" s="242">
        <v>0</v>
      </c>
      <c r="Q43" s="242">
        <f>ROUND(E43*P43,2)</f>
        <v>0</v>
      </c>
      <c r="R43" s="244"/>
      <c r="S43" s="244" t="s">
        <v>139</v>
      </c>
      <c r="T43" s="245" t="s">
        <v>116</v>
      </c>
      <c r="U43" s="230">
        <v>4.5999999999999999E-2</v>
      </c>
      <c r="V43" s="230">
        <f>ROUND(E43*U43,2)</f>
        <v>0.56999999999999995</v>
      </c>
      <c r="W43" s="230"/>
      <c r="X43" s="230" t="s">
        <v>154</v>
      </c>
      <c r="Y43" s="230" t="s">
        <v>119</v>
      </c>
      <c r="Z43" s="210"/>
      <c r="AA43" s="210"/>
      <c r="AB43" s="210"/>
      <c r="AC43" s="210"/>
      <c r="AD43" s="210"/>
      <c r="AE43" s="210"/>
      <c r="AF43" s="210"/>
      <c r="AG43" s="210" t="s">
        <v>155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2" x14ac:dyDescent="0.25">
      <c r="A44" s="227"/>
      <c r="B44" s="228"/>
      <c r="C44" s="268" t="s">
        <v>246</v>
      </c>
      <c r="D44" s="266"/>
      <c r="E44" s="267">
        <v>12.391999999999999</v>
      </c>
      <c r="F44" s="230"/>
      <c r="G44" s="230"/>
      <c r="H44" s="230"/>
      <c r="I44" s="230"/>
      <c r="J44" s="230"/>
      <c r="K44" s="230"/>
      <c r="L44" s="230"/>
      <c r="M44" s="230"/>
      <c r="N44" s="229"/>
      <c r="O44" s="229"/>
      <c r="P44" s="229"/>
      <c r="Q44" s="229"/>
      <c r="R44" s="230"/>
      <c r="S44" s="230"/>
      <c r="T44" s="230"/>
      <c r="U44" s="230"/>
      <c r="V44" s="230"/>
      <c r="W44" s="230"/>
      <c r="X44" s="230"/>
      <c r="Y44" s="230"/>
      <c r="Z44" s="210"/>
      <c r="AA44" s="210"/>
      <c r="AB44" s="210"/>
      <c r="AC44" s="210"/>
      <c r="AD44" s="210"/>
      <c r="AE44" s="210"/>
      <c r="AF44" s="210"/>
      <c r="AG44" s="210" t="s">
        <v>157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5">
      <c r="A45" s="239">
        <v>16</v>
      </c>
      <c r="B45" s="240" t="s">
        <v>247</v>
      </c>
      <c r="C45" s="257" t="s">
        <v>248</v>
      </c>
      <c r="D45" s="241" t="s">
        <v>153</v>
      </c>
      <c r="E45" s="242">
        <v>120.75</v>
      </c>
      <c r="F45" s="243"/>
      <c r="G45" s="244">
        <f>ROUND(E45*F45,2)</f>
        <v>0</v>
      </c>
      <c r="H45" s="243"/>
      <c r="I45" s="244">
        <f>ROUND(E45*H45,2)</f>
        <v>0</v>
      </c>
      <c r="J45" s="243"/>
      <c r="K45" s="244">
        <f>ROUND(E45*J45,2)</f>
        <v>0</v>
      </c>
      <c r="L45" s="244">
        <v>21</v>
      </c>
      <c r="M45" s="244">
        <f>G45*(1+L45/100)</f>
        <v>0</v>
      </c>
      <c r="N45" s="242">
        <v>0.17299999999999999</v>
      </c>
      <c r="O45" s="242">
        <f>ROUND(E45*N45,2)</f>
        <v>20.89</v>
      </c>
      <c r="P45" s="242">
        <v>0</v>
      </c>
      <c r="Q45" s="242">
        <f>ROUND(E45*P45,2)</f>
        <v>0</v>
      </c>
      <c r="R45" s="244"/>
      <c r="S45" s="244" t="s">
        <v>139</v>
      </c>
      <c r="T45" s="245" t="s">
        <v>117</v>
      </c>
      <c r="U45" s="230">
        <v>0</v>
      </c>
      <c r="V45" s="230">
        <f>ROUND(E45*U45,2)</f>
        <v>0</v>
      </c>
      <c r="W45" s="230"/>
      <c r="X45" s="230" t="s">
        <v>249</v>
      </c>
      <c r="Y45" s="230" t="s">
        <v>119</v>
      </c>
      <c r="Z45" s="210"/>
      <c r="AA45" s="210"/>
      <c r="AB45" s="210"/>
      <c r="AC45" s="210"/>
      <c r="AD45" s="210"/>
      <c r="AE45" s="210"/>
      <c r="AF45" s="210"/>
      <c r="AG45" s="210" t="s">
        <v>250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2" x14ac:dyDescent="0.25">
      <c r="A46" s="227"/>
      <c r="B46" s="228"/>
      <c r="C46" s="268" t="s">
        <v>251</v>
      </c>
      <c r="D46" s="266"/>
      <c r="E46" s="267">
        <v>120.75</v>
      </c>
      <c r="F46" s="230"/>
      <c r="G46" s="230"/>
      <c r="H46" s="230"/>
      <c r="I46" s="230"/>
      <c r="J46" s="230"/>
      <c r="K46" s="230"/>
      <c r="L46" s="230"/>
      <c r="M46" s="230"/>
      <c r="N46" s="229"/>
      <c r="O46" s="229"/>
      <c r="P46" s="229"/>
      <c r="Q46" s="229"/>
      <c r="R46" s="230"/>
      <c r="S46" s="230"/>
      <c r="T46" s="230"/>
      <c r="U46" s="230"/>
      <c r="V46" s="230"/>
      <c r="W46" s="230"/>
      <c r="X46" s="230"/>
      <c r="Y46" s="230"/>
      <c r="Z46" s="210"/>
      <c r="AA46" s="210"/>
      <c r="AB46" s="210"/>
      <c r="AC46" s="210"/>
      <c r="AD46" s="210"/>
      <c r="AE46" s="210"/>
      <c r="AF46" s="210"/>
      <c r="AG46" s="210" t="s">
        <v>157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ht="20.399999999999999" outlineLevel="1" x14ac:dyDescent="0.25">
      <c r="A47" s="246">
        <v>17</v>
      </c>
      <c r="B47" s="247" t="s">
        <v>252</v>
      </c>
      <c r="C47" s="256" t="s">
        <v>253</v>
      </c>
      <c r="D47" s="248" t="s">
        <v>153</v>
      </c>
      <c r="E47" s="249">
        <v>115</v>
      </c>
      <c r="F47" s="250"/>
      <c r="G47" s="251">
        <f>ROUND(E47*F47,2)</f>
        <v>0</v>
      </c>
      <c r="H47" s="250"/>
      <c r="I47" s="251">
        <f>ROUND(E47*H47,2)</f>
        <v>0</v>
      </c>
      <c r="J47" s="250"/>
      <c r="K47" s="251">
        <f>ROUND(E47*J47,2)</f>
        <v>0</v>
      </c>
      <c r="L47" s="251">
        <v>21</v>
      </c>
      <c r="M47" s="251">
        <f>G47*(1+L47/100)</f>
        <v>0</v>
      </c>
      <c r="N47" s="249">
        <v>0.10353999999999999</v>
      </c>
      <c r="O47" s="249">
        <f>ROUND(E47*N47,2)</f>
        <v>11.91</v>
      </c>
      <c r="P47" s="249">
        <v>0</v>
      </c>
      <c r="Q47" s="249">
        <f>ROUND(E47*P47,2)</f>
        <v>0</v>
      </c>
      <c r="R47" s="251"/>
      <c r="S47" s="251" t="s">
        <v>139</v>
      </c>
      <c r="T47" s="252" t="s">
        <v>116</v>
      </c>
      <c r="U47" s="230">
        <v>0.12</v>
      </c>
      <c r="V47" s="230">
        <f>ROUND(E47*U47,2)</f>
        <v>13.8</v>
      </c>
      <c r="W47" s="230"/>
      <c r="X47" s="230" t="s">
        <v>154</v>
      </c>
      <c r="Y47" s="230" t="s">
        <v>119</v>
      </c>
      <c r="Z47" s="210"/>
      <c r="AA47" s="210"/>
      <c r="AB47" s="210"/>
      <c r="AC47" s="210"/>
      <c r="AD47" s="210"/>
      <c r="AE47" s="210"/>
      <c r="AF47" s="210"/>
      <c r="AG47" s="210" t="s">
        <v>155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5">
      <c r="A48" s="246">
        <v>18</v>
      </c>
      <c r="B48" s="247" t="s">
        <v>254</v>
      </c>
      <c r="C48" s="256" t="s">
        <v>255</v>
      </c>
      <c r="D48" s="248" t="s">
        <v>153</v>
      </c>
      <c r="E48" s="249">
        <v>115</v>
      </c>
      <c r="F48" s="250"/>
      <c r="G48" s="251">
        <f>ROUND(E48*F48,2)</f>
        <v>0</v>
      </c>
      <c r="H48" s="250"/>
      <c r="I48" s="251">
        <f>ROUND(E48*H48,2)</f>
        <v>0</v>
      </c>
      <c r="J48" s="250"/>
      <c r="K48" s="251">
        <f>ROUND(E48*J48,2)</f>
        <v>0</v>
      </c>
      <c r="L48" s="251">
        <v>21</v>
      </c>
      <c r="M48" s="251">
        <f>G48*(1+L48/100)</f>
        <v>0</v>
      </c>
      <c r="N48" s="249">
        <v>8.0000000000000007E-5</v>
      </c>
      <c r="O48" s="249">
        <f>ROUND(E48*N48,2)</f>
        <v>0.01</v>
      </c>
      <c r="P48" s="249">
        <v>0</v>
      </c>
      <c r="Q48" s="249">
        <f>ROUND(E48*P48,2)</f>
        <v>0</v>
      </c>
      <c r="R48" s="251"/>
      <c r="S48" s="251" t="s">
        <v>139</v>
      </c>
      <c r="T48" s="252" t="s">
        <v>116</v>
      </c>
      <c r="U48" s="230">
        <v>0.06</v>
      </c>
      <c r="V48" s="230">
        <f>ROUND(E48*U48,2)</f>
        <v>6.9</v>
      </c>
      <c r="W48" s="230"/>
      <c r="X48" s="230" t="s">
        <v>154</v>
      </c>
      <c r="Y48" s="230" t="s">
        <v>119</v>
      </c>
      <c r="Z48" s="210"/>
      <c r="AA48" s="210"/>
      <c r="AB48" s="210"/>
      <c r="AC48" s="210"/>
      <c r="AD48" s="210"/>
      <c r="AE48" s="210"/>
      <c r="AF48" s="210"/>
      <c r="AG48" s="210" t="s">
        <v>155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x14ac:dyDescent="0.25">
      <c r="A49" s="232" t="s">
        <v>111</v>
      </c>
      <c r="B49" s="233" t="s">
        <v>66</v>
      </c>
      <c r="C49" s="255" t="s">
        <v>67</v>
      </c>
      <c r="D49" s="234"/>
      <c r="E49" s="235"/>
      <c r="F49" s="236"/>
      <c r="G49" s="236">
        <f>SUMIF(AG50:AG52,"&lt;&gt;NOR",G50:G52)</f>
        <v>0</v>
      </c>
      <c r="H49" s="236"/>
      <c r="I49" s="236">
        <f>SUM(I50:I52)</f>
        <v>0</v>
      </c>
      <c r="J49" s="236"/>
      <c r="K49" s="236">
        <f>SUM(K50:K52)</f>
        <v>0</v>
      </c>
      <c r="L49" s="236"/>
      <c r="M49" s="236">
        <f>SUM(M50:M52)</f>
        <v>0</v>
      </c>
      <c r="N49" s="235"/>
      <c r="O49" s="235">
        <f>SUM(O50:O52)</f>
        <v>0.21</v>
      </c>
      <c r="P49" s="235"/>
      <c r="Q49" s="235">
        <f>SUM(Q50:Q52)</f>
        <v>0</v>
      </c>
      <c r="R49" s="236"/>
      <c r="S49" s="236"/>
      <c r="T49" s="237"/>
      <c r="U49" s="231"/>
      <c r="V49" s="231">
        <f>SUM(V50:V52)</f>
        <v>0.57000000000000006</v>
      </c>
      <c r="W49" s="231"/>
      <c r="X49" s="231"/>
      <c r="Y49" s="231"/>
      <c r="AG49" t="s">
        <v>112</v>
      </c>
    </row>
    <row r="50" spans="1:60" outlineLevel="1" x14ac:dyDescent="0.25">
      <c r="A50" s="239">
        <v>19</v>
      </c>
      <c r="B50" s="240" t="s">
        <v>256</v>
      </c>
      <c r="C50" s="257" t="s">
        <v>257</v>
      </c>
      <c r="D50" s="241" t="s">
        <v>153</v>
      </c>
      <c r="E50" s="242">
        <v>2.4925000000000002</v>
      </c>
      <c r="F50" s="243"/>
      <c r="G50" s="244">
        <f>ROUND(E50*F50,2)</f>
        <v>0</v>
      </c>
      <c r="H50" s="243"/>
      <c r="I50" s="244">
        <f>ROUND(E50*H50,2)</f>
        <v>0</v>
      </c>
      <c r="J50" s="243"/>
      <c r="K50" s="244">
        <f>ROUND(E50*J50,2)</f>
        <v>0</v>
      </c>
      <c r="L50" s="244">
        <v>21</v>
      </c>
      <c r="M50" s="244">
        <f>G50*(1+L50/100)</f>
        <v>0</v>
      </c>
      <c r="N50" s="242">
        <v>8.4000000000000005E-2</v>
      </c>
      <c r="O50" s="242">
        <f>ROUND(E50*N50,2)</f>
        <v>0.21</v>
      </c>
      <c r="P50" s="242">
        <v>0</v>
      </c>
      <c r="Q50" s="242">
        <f>ROUND(E50*P50,2)</f>
        <v>0</v>
      </c>
      <c r="R50" s="244"/>
      <c r="S50" s="244" t="s">
        <v>116</v>
      </c>
      <c r="T50" s="245" t="s">
        <v>116</v>
      </c>
      <c r="U50" s="230">
        <v>0.1</v>
      </c>
      <c r="V50" s="230">
        <f>ROUND(E50*U50,2)</f>
        <v>0.25</v>
      </c>
      <c r="W50" s="230"/>
      <c r="X50" s="230" t="s">
        <v>154</v>
      </c>
      <c r="Y50" s="230" t="s">
        <v>119</v>
      </c>
      <c r="Z50" s="210"/>
      <c r="AA50" s="210"/>
      <c r="AB50" s="210"/>
      <c r="AC50" s="210"/>
      <c r="AD50" s="210"/>
      <c r="AE50" s="210"/>
      <c r="AF50" s="210"/>
      <c r="AG50" s="210" t="s">
        <v>155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2" x14ac:dyDescent="0.25">
      <c r="A51" s="227"/>
      <c r="B51" s="228"/>
      <c r="C51" s="268" t="s">
        <v>258</v>
      </c>
      <c r="D51" s="266"/>
      <c r="E51" s="267">
        <v>2.4925000000000002</v>
      </c>
      <c r="F51" s="230"/>
      <c r="G51" s="230"/>
      <c r="H51" s="230"/>
      <c r="I51" s="230"/>
      <c r="J51" s="230"/>
      <c r="K51" s="230"/>
      <c r="L51" s="230"/>
      <c r="M51" s="230"/>
      <c r="N51" s="229"/>
      <c r="O51" s="229"/>
      <c r="P51" s="229"/>
      <c r="Q51" s="229"/>
      <c r="R51" s="230"/>
      <c r="S51" s="230"/>
      <c r="T51" s="230"/>
      <c r="U51" s="230"/>
      <c r="V51" s="230"/>
      <c r="W51" s="230"/>
      <c r="X51" s="230"/>
      <c r="Y51" s="230"/>
      <c r="Z51" s="210"/>
      <c r="AA51" s="210"/>
      <c r="AB51" s="210"/>
      <c r="AC51" s="210"/>
      <c r="AD51" s="210"/>
      <c r="AE51" s="210"/>
      <c r="AF51" s="210"/>
      <c r="AG51" s="210" t="s">
        <v>157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5">
      <c r="A52" s="246">
        <v>20</v>
      </c>
      <c r="B52" s="247" t="s">
        <v>259</v>
      </c>
      <c r="C52" s="256" t="s">
        <v>260</v>
      </c>
      <c r="D52" s="248" t="s">
        <v>153</v>
      </c>
      <c r="E52" s="249">
        <v>2.4925000000000002</v>
      </c>
      <c r="F52" s="250"/>
      <c r="G52" s="251">
        <f>ROUND(E52*F52,2)</f>
        <v>0</v>
      </c>
      <c r="H52" s="250"/>
      <c r="I52" s="251">
        <f>ROUND(E52*H52,2)</f>
        <v>0</v>
      </c>
      <c r="J52" s="250"/>
      <c r="K52" s="251">
        <f>ROUND(E52*J52,2)</f>
        <v>0</v>
      </c>
      <c r="L52" s="251">
        <v>21</v>
      </c>
      <c r="M52" s="251">
        <f>G52*(1+L52/100)</f>
        <v>0</v>
      </c>
      <c r="N52" s="249">
        <v>8.0000000000000007E-5</v>
      </c>
      <c r="O52" s="249">
        <f>ROUND(E52*N52,2)</f>
        <v>0</v>
      </c>
      <c r="P52" s="249">
        <v>0</v>
      </c>
      <c r="Q52" s="249">
        <f>ROUND(E52*P52,2)</f>
        <v>0</v>
      </c>
      <c r="R52" s="251"/>
      <c r="S52" s="251" t="s">
        <v>139</v>
      </c>
      <c r="T52" s="252" t="s">
        <v>117</v>
      </c>
      <c r="U52" s="230">
        <v>0.13</v>
      </c>
      <c r="V52" s="230">
        <f>ROUND(E52*U52,2)</f>
        <v>0.32</v>
      </c>
      <c r="W52" s="230"/>
      <c r="X52" s="230" t="s">
        <v>154</v>
      </c>
      <c r="Y52" s="230" t="s">
        <v>119</v>
      </c>
      <c r="Z52" s="210"/>
      <c r="AA52" s="210"/>
      <c r="AB52" s="210"/>
      <c r="AC52" s="210"/>
      <c r="AD52" s="210"/>
      <c r="AE52" s="210"/>
      <c r="AF52" s="210"/>
      <c r="AG52" s="210" t="s">
        <v>155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x14ac:dyDescent="0.25">
      <c r="A53" s="232" t="s">
        <v>111</v>
      </c>
      <c r="B53" s="233" t="s">
        <v>68</v>
      </c>
      <c r="C53" s="255" t="s">
        <v>69</v>
      </c>
      <c r="D53" s="234"/>
      <c r="E53" s="235"/>
      <c r="F53" s="236"/>
      <c r="G53" s="236">
        <f>SUMIF(AG54:AG56,"&lt;&gt;NOR",G54:G56)</f>
        <v>0</v>
      </c>
      <c r="H53" s="236"/>
      <c r="I53" s="236">
        <f>SUM(I54:I56)</f>
        <v>0</v>
      </c>
      <c r="J53" s="236"/>
      <c r="K53" s="236">
        <f>SUM(K54:K56)</f>
        <v>0</v>
      </c>
      <c r="L53" s="236"/>
      <c r="M53" s="236">
        <f>SUM(M54:M56)</f>
        <v>0</v>
      </c>
      <c r="N53" s="235"/>
      <c r="O53" s="235">
        <f>SUM(O54:O56)</f>
        <v>6.3100000000000005</v>
      </c>
      <c r="P53" s="235"/>
      <c r="Q53" s="235">
        <f>SUM(Q54:Q56)</f>
        <v>0</v>
      </c>
      <c r="R53" s="236"/>
      <c r="S53" s="236"/>
      <c r="T53" s="237"/>
      <c r="U53" s="231"/>
      <c r="V53" s="231">
        <f>SUM(V54:V56)</f>
        <v>6.3</v>
      </c>
      <c r="W53" s="231"/>
      <c r="X53" s="231"/>
      <c r="Y53" s="231"/>
      <c r="AG53" t="s">
        <v>112</v>
      </c>
    </row>
    <row r="54" spans="1:60" ht="20.399999999999999" outlineLevel="1" x14ac:dyDescent="0.25">
      <c r="A54" s="239">
        <v>21</v>
      </c>
      <c r="B54" s="240" t="s">
        <v>261</v>
      </c>
      <c r="C54" s="257" t="s">
        <v>262</v>
      </c>
      <c r="D54" s="241" t="s">
        <v>172</v>
      </c>
      <c r="E54" s="242">
        <v>21.201000000000001</v>
      </c>
      <c r="F54" s="243"/>
      <c r="G54" s="244">
        <f>ROUND(E54*F54,2)</f>
        <v>0</v>
      </c>
      <c r="H54" s="243"/>
      <c r="I54" s="244">
        <f>ROUND(E54*H54,2)</f>
        <v>0</v>
      </c>
      <c r="J54" s="243"/>
      <c r="K54" s="244">
        <f>ROUND(E54*J54,2)</f>
        <v>0</v>
      </c>
      <c r="L54" s="244">
        <v>21</v>
      </c>
      <c r="M54" s="244">
        <f>G54*(1+L54/100)</f>
        <v>0</v>
      </c>
      <c r="N54" s="242">
        <v>0.22133</v>
      </c>
      <c r="O54" s="242">
        <f>ROUND(E54*N54,2)</f>
        <v>4.6900000000000004</v>
      </c>
      <c r="P54" s="242">
        <v>0</v>
      </c>
      <c r="Q54" s="242">
        <f>ROUND(E54*P54,2)</f>
        <v>0</v>
      </c>
      <c r="R54" s="244"/>
      <c r="S54" s="244" t="s">
        <v>139</v>
      </c>
      <c r="T54" s="245" t="s">
        <v>116</v>
      </c>
      <c r="U54" s="230">
        <v>0.27</v>
      </c>
      <c r="V54" s="230">
        <f>ROUND(E54*U54,2)</f>
        <v>5.72</v>
      </c>
      <c r="W54" s="230"/>
      <c r="X54" s="230" t="s">
        <v>154</v>
      </c>
      <c r="Y54" s="230" t="s">
        <v>119</v>
      </c>
      <c r="Z54" s="210"/>
      <c r="AA54" s="210"/>
      <c r="AB54" s="210"/>
      <c r="AC54" s="210"/>
      <c r="AD54" s="210"/>
      <c r="AE54" s="210"/>
      <c r="AF54" s="210"/>
      <c r="AG54" s="210" t="s">
        <v>155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2" x14ac:dyDescent="0.25">
      <c r="A55" s="227"/>
      <c r="B55" s="228"/>
      <c r="C55" s="268" t="s">
        <v>263</v>
      </c>
      <c r="D55" s="266"/>
      <c r="E55" s="267">
        <v>21.201000000000001</v>
      </c>
      <c r="F55" s="230"/>
      <c r="G55" s="230"/>
      <c r="H55" s="230"/>
      <c r="I55" s="230"/>
      <c r="J55" s="230"/>
      <c r="K55" s="230"/>
      <c r="L55" s="230"/>
      <c r="M55" s="230"/>
      <c r="N55" s="229"/>
      <c r="O55" s="229"/>
      <c r="P55" s="229"/>
      <c r="Q55" s="229"/>
      <c r="R55" s="230"/>
      <c r="S55" s="230"/>
      <c r="T55" s="230"/>
      <c r="U55" s="230"/>
      <c r="V55" s="230"/>
      <c r="W55" s="230"/>
      <c r="X55" s="230"/>
      <c r="Y55" s="230"/>
      <c r="Z55" s="210"/>
      <c r="AA55" s="210"/>
      <c r="AB55" s="210"/>
      <c r="AC55" s="210"/>
      <c r="AD55" s="210"/>
      <c r="AE55" s="210"/>
      <c r="AF55" s="210"/>
      <c r="AG55" s="210" t="s">
        <v>157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ht="20.399999999999999" outlineLevel="1" x14ac:dyDescent="0.25">
      <c r="A56" s="246">
        <v>22</v>
      </c>
      <c r="B56" s="247" t="s">
        <v>264</v>
      </c>
      <c r="C56" s="256" t="s">
        <v>265</v>
      </c>
      <c r="D56" s="248" t="s">
        <v>266</v>
      </c>
      <c r="E56" s="249">
        <v>1</v>
      </c>
      <c r="F56" s="250"/>
      <c r="G56" s="251">
        <f>ROUND(E56*F56,2)</f>
        <v>0</v>
      </c>
      <c r="H56" s="250"/>
      <c r="I56" s="251">
        <f>ROUND(E56*H56,2)</f>
        <v>0</v>
      </c>
      <c r="J56" s="250"/>
      <c r="K56" s="251">
        <f>ROUND(E56*J56,2)</f>
        <v>0</v>
      </c>
      <c r="L56" s="251">
        <v>21</v>
      </c>
      <c r="M56" s="251">
        <f>G56*(1+L56/100)</f>
        <v>0</v>
      </c>
      <c r="N56" s="249">
        <v>1.6167899999999999</v>
      </c>
      <c r="O56" s="249">
        <f>ROUND(E56*N56,2)</f>
        <v>1.62</v>
      </c>
      <c r="P56" s="249">
        <v>0</v>
      </c>
      <c r="Q56" s="249">
        <f>ROUND(E56*P56,2)</f>
        <v>0</v>
      </c>
      <c r="R56" s="251"/>
      <c r="S56" s="251" t="s">
        <v>139</v>
      </c>
      <c r="T56" s="252" t="s">
        <v>116</v>
      </c>
      <c r="U56" s="230">
        <v>0.57999999999999996</v>
      </c>
      <c r="V56" s="230">
        <f>ROUND(E56*U56,2)</f>
        <v>0.57999999999999996</v>
      </c>
      <c r="W56" s="230"/>
      <c r="X56" s="230" t="s">
        <v>154</v>
      </c>
      <c r="Y56" s="230" t="s">
        <v>119</v>
      </c>
      <c r="Z56" s="210"/>
      <c r="AA56" s="210"/>
      <c r="AB56" s="210"/>
      <c r="AC56" s="210"/>
      <c r="AD56" s="210"/>
      <c r="AE56" s="210"/>
      <c r="AF56" s="210"/>
      <c r="AG56" s="210" t="s">
        <v>155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x14ac:dyDescent="0.25">
      <c r="A57" s="232" t="s">
        <v>111</v>
      </c>
      <c r="B57" s="233" t="s">
        <v>70</v>
      </c>
      <c r="C57" s="255" t="s">
        <v>71</v>
      </c>
      <c r="D57" s="234"/>
      <c r="E57" s="235"/>
      <c r="F57" s="236"/>
      <c r="G57" s="236">
        <f>SUMIF(AG58:AG59,"&lt;&gt;NOR",G58:G59)</f>
        <v>0</v>
      </c>
      <c r="H57" s="236"/>
      <c r="I57" s="236">
        <f>SUM(I58:I59)</f>
        <v>0</v>
      </c>
      <c r="J57" s="236"/>
      <c r="K57" s="236">
        <f>SUM(K58:K59)</f>
        <v>0</v>
      </c>
      <c r="L57" s="236"/>
      <c r="M57" s="236">
        <f>SUM(M58:M59)</f>
        <v>0</v>
      </c>
      <c r="N57" s="235"/>
      <c r="O57" s="235">
        <f>SUM(O58:O59)</f>
        <v>0</v>
      </c>
      <c r="P57" s="235"/>
      <c r="Q57" s="235">
        <f>SUM(Q58:Q59)</f>
        <v>0</v>
      </c>
      <c r="R57" s="236"/>
      <c r="S57" s="236"/>
      <c r="T57" s="237"/>
      <c r="U57" s="231"/>
      <c r="V57" s="231">
        <f>SUM(V58:V59)</f>
        <v>66.239999999999995</v>
      </c>
      <c r="W57" s="231"/>
      <c r="X57" s="231"/>
      <c r="Y57" s="231"/>
      <c r="AG57" t="s">
        <v>112</v>
      </c>
    </row>
    <row r="58" spans="1:60" outlineLevel="1" x14ac:dyDescent="0.25">
      <c r="A58" s="246">
        <v>23</v>
      </c>
      <c r="B58" s="247" t="s">
        <v>267</v>
      </c>
      <c r="C58" s="256" t="s">
        <v>268</v>
      </c>
      <c r="D58" s="248" t="s">
        <v>189</v>
      </c>
      <c r="E58" s="249">
        <v>169.84384</v>
      </c>
      <c r="F58" s="250"/>
      <c r="G58" s="251">
        <f>ROUND(E58*F58,2)</f>
        <v>0</v>
      </c>
      <c r="H58" s="250"/>
      <c r="I58" s="251">
        <f>ROUND(E58*H58,2)</f>
        <v>0</v>
      </c>
      <c r="J58" s="250"/>
      <c r="K58" s="251">
        <f>ROUND(E58*J58,2)</f>
        <v>0</v>
      </c>
      <c r="L58" s="251">
        <v>21</v>
      </c>
      <c r="M58" s="251">
        <f>G58*(1+L58/100)</f>
        <v>0</v>
      </c>
      <c r="N58" s="249">
        <v>0</v>
      </c>
      <c r="O58" s="249">
        <f>ROUND(E58*N58,2)</f>
        <v>0</v>
      </c>
      <c r="P58" s="249">
        <v>0</v>
      </c>
      <c r="Q58" s="249">
        <f>ROUND(E58*P58,2)</f>
        <v>0</v>
      </c>
      <c r="R58" s="251"/>
      <c r="S58" s="251" t="s">
        <v>116</v>
      </c>
      <c r="T58" s="252" t="s">
        <v>116</v>
      </c>
      <c r="U58" s="230">
        <v>0.39</v>
      </c>
      <c r="V58" s="230">
        <f>ROUND(E58*U58,2)</f>
        <v>66.239999999999995</v>
      </c>
      <c r="W58" s="230"/>
      <c r="X58" s="230" t="s">
        <v>269</v>
      </c>
      <c r="Y58" s="230" t="s">
        <v>119</v>
      </c>
      <c r="Z58" s="210"/>
      <c r="AA58" s="210"/>
      <c r="AB58" s="210"/>
      <c r="AC58" s="210"/>
      <c r="AD58" s="210"/>
      <c r="AE58" s="210"/>
      <c r="AF58" s="210"/>
      <c r="AG58" s="210" t="s">
        <v>270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ht="20.399999999999999" outlineLevel="1" x14ac:dyDescent="0.25">
      <c r="A59" s="246">
        <v>24</v>
      </c>
      <c r="B59" s="247" t="s">
        <v>271</v>
      </c>
      <c r="C59" s="256" t="s">
        <v>272</v>
      </c>
      <c r="D59" s="248" t="s">
        <v>189</v>
      </c>
      <c r="E59" s="249">
        <v>169.84384</v>
      </c>
      <c r="F59" s="250"/>
      <c r="G59" s="251">
        <f>ROUND(E59*F59,2)</f>
        <v>0</v>
      </c>
      <c r="H59" s="250"/>
      <c r="I59" s="251">
        <f>ROUND(E59*H59,2)</f>
        <v>0</v>
      </c>
      <c r="J59" s="250"/>
      <c r="K59" s="251">
        <f>ROUND(E59*J59,2)</f>
        <v>0</v>
      </c>
      <c r="L59" s="251">
        <v>21</v>
      </c>
      <c r="M59" s="251">
        <f>G59*(1+L59/100)</f>
        <v>0</v>
      </c>
      <c r="N59" s="249">
        <v>0</v>
      </c>
      <c r="O59" s="249">
        <f>ROUND(E59*N59,2)</f>
        <v>0</v>
      </c>
      <c r="P59" s="249">
        <v>0</v>
      </c>
      <c r="Q59" s="249">
        <f>ROUND(E59*P59,2)</f>
        <v>0</v>
      </c>
      <c r="R59" s="251"/>
      <c r="S59" s="251" t="s">
        <v>139</v>
      </c>
      <c r="T59" s="252" t="s">
        <v>117</v>
      </c>
      <c r="U59" s="230">
        <v>0</v>
      </c>
      <c r="V59" s="230">
        <f>ROUND(E59*U59,2)</f>
        <v>0</v>
      </c>
      <c r="W59" s="230"/>
      <c r="X59" s="230" t="s">
        <v>269</v>
      </c>
      <c r="Y59" s="230" t="s">
        <v>119</v>
      </c>
      <c r="Z59" s="210"/>
      <c r="AA59" s="210"/>
      <c r="AB59" s="210"/>
      <c r="AC59" s="210"/>
      <c r="AD59" s="210"/>
      <c r="AE59" s="210"/>
      <c r="AF59" s="210"/>
      <c r="AG59" s="210" t="s">
        <v>270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x14ac:dyDescent="0.25">
      <c r="A60" s="232" t="s">
        <v>111</v>
      </c>
      <c r="B60" s="233" t="s">
        <v>72</v>
      </c>
      <c r="C60" s="255" t="s">
        <v>73</v>
      </c>
      <c r="D60" s="234"/>
      <c r="E60" s="235"/>
      <c r="F60" s="236"/>
      <c r="G60" s="236">
        <f>SUMIF(AG61:AG65,"&lt;&gt;NOR",G61:G65)</f>
        <v>0</v>
      </c>
      <c r="H60" s="236"/>
      <c r="I60" s="236">
        <f>SUM(I61:I65)</f>
        <v>0</v>
      </c>
      <c r="J60" s="236"/>
      <c r="K60" s="236">
        <f>SUM(K61:K65)</f>
        <v>0</v>
      </c>
      <c r="L60" s="236"/>
      <c r="M60" s="236">
        <f>SUM(M61:M65)</f>
        <v>0</v>
      </c>
      <c r="N60" s="235"/>
      <c r="O60" s="235">
        <f>SUM(O61:O65)</f>
        <v>0.1</v>
      </c>
      <c r="P60" s="235"/>
      <c r="Q60" s="235">
        <f>SUM(Q61:Q65)</f>
        <v>0</v>
      </c>
      <c r="R60" s="236"/>
      <c r="S60" s="236"/>
      <c r="T60" s="237"/>
      <c r="U60" s="231"/>
      <c r="V60" s="231">
        <f>SUM(V61:V65)</f>
        <v>4.3</v>
      </c>
      <c r="W60" s="231"/>
      <c r="X60" s="231"/>
      <c r="Y60" s="231"/>
      <c r="AG60" t="s">
        <v>112</v>
      </c>
    </row>
    <row r="61" spans="1:60" ht="20.399999999999999" outlineLevel="1" x14ac:dyDescent="0.25">
      <c r="A61" s="239">
        <v>25</v>
      </c>
      <c r="B61" s="240" t="s">
        <v>273</v>
      </c>
      <c r="C61" s="257" t="s">
        <v>274</v>
      </c>
      <c r="D61" s="241" t="s">
        <v>153</v>
      </c>
      <c r="E61" s="242">
        <v>15</v>
      </c>
      <c r="F61" s="243"/>
      <c r="G61" s="244">
        <f>ROUND(E61*F61,2)</f>
        <v>0</v>
      </c>
      <c r="H61" s="243"/>
      <c r="I61" s="244">
        <f>ROUND(E61*H61,2)</f>
        <v>0</v>
      </c>
      <c r="J61" s="243"/>
      <c r="K61" s="244">
        <f>ROUND(E61*J61,2)</f>
        <v>0</v>
      </c>
      <c r="L61" s="244">
        <v>21</v>
      </c>
      <c r="M61" s="244">
        <f>G61*(1+L61/100)</f>
        <v>0</v>
      </c>
      <c r="N61" s="242">
        <v>6.45E-3</v>
      </c>
      <c r="O61" s="242">
        <f>ROUND(E61*N61,2)</f>
        <v>0.1</v>
      </c>
      <c r="P61" s="242">
        <v>0</v>
      </c>
      <c r="Q61" s="242">
        <f>ROUND(E61*P61,2)</f>
        <v>0</v>
      </c>
      <c r="R61" s="244"/>
      <c r="S61" s="244" t="s">
        <v>116</v>
      </c>
      <c r="T61" s="245" t="s">
        <v>116</v>
      </c>
      <c r="U61" s="230">
        <v>0.13500000000000001</v>
      </c>
      <c r="V61" s="230">
        <f>ROUND(E61*U61,2)</f>
        <v>2.0299999999999998</v>
      </c>
      <c r="W61" s="230"/>
      <c r="X61" s="230" t="s">
        <v>154</v>
      </c>
      <c r="Y61" s="230" t="s">
        <v>119</v>
      </c>
      <c r="Z61" s="210"/>
      <c r="AA61" s="210"/>
      <c r="AB61" s="210"/>
      <c r="AC61" s="210"/>
      <c r="AD61" s="210"/>
      <c r="AE61" s="210"/>
      <c r="AF61" s="210"/>
      <c r="AG61" s="210" t="s">
        <v>155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ht="20.399999999999999" outlineLevel="2" x14ac:dyDescent="0.25">
      <c r="A62" s="227"/>
      <c r="B62" s="228"/>
      <c r="C62" s="268" t="s">
        <v>275</v>
      </c>
      <c r="D62" s="266"/>
      <c r="E62" s="267">
        <v>15</v>
      </c>
      <c r="F62" s="230"/>
      <c r="G62" s="230"/>
      <c r="H62" s="230"/>
      <c r="I62" s="230"/>
      <c r="J62" s="230"/>
      <c r="K62" s="230"/>
      <c r="L62" s="230"/>
      <c r="M62" s="230"/>
      <c r="N62" s="229"/>
      <c r="O62" s="229"/>
      <c r="P62" s="229"/>
      <c r="Q62" s="229"/>
      <c r="R62" s="230"/>
      <c r="S62" s="230"/>
      <c r="T62" s="230"/>
      <c r="U62" s="230"/>
      <c r="V62" s="230"/>
      <c r="W62" s="230"/>
      <c r="X62" s="230"/>
      <c r="Y62" s="230"/>
      <c r="Z62" s="210"/>
      <c r="AA62" s="210"/>
      <c r="AB62" s="210"/>
      <c r="AC62" s="210"/>
      <c r="AD62" s="210"/>
      <c r="AE62" s="210"/>
      <c r="AF62" s="210"/>
      <c r="AG62" s="210" t="s">
        <v>157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5">
      <c r="A63" s="239">
        <v>26</v>
      </c>
      <c r="B63" s="240" t="s">
        <v>276</v>
      </c>
      <c r="C63" s="257" t="s">
        <v>277</v>
      </c>
      <c r="D63" s="241" t="s">
        <v>153</v>
      </c>
      <c r="E63" s="242">
        <v>15</v>
      </c>
      <c r="F63" s="243"/>
      <c r="G63" s="244">
        <f>ROUND(E63*F63,2)</f>
        <v>0</v>
      </c>
      <c r="H63" s="243"/>
      <c r="I63" s="244">
        <f>ROUND(E63*H63,2)</f>
        <v>0</v>
      </c>
      <c r="J63" s="243"/>
      <c r="K63" s="244">
        <f>ROUND(E63*J63,2)</f>
        <v>0</v>
      </c>
      <c r="L63" s="244">
        <v>21</v>
      </c>
      <c r="M63" s="244">
        <f>G63*(1+L63/100)</f>
        <v>0</v>
      </c>
      <c r="N63" s="242">
        <v>1.6000000000000001E-4</v>
      </c>
      <c r="O63" s="242">
        <f>ROUND(E63*N63,2)</f>
        <v>0</v>
      </c>
      <c r="P63" s="242">
        <v>0</v>
      </c>
      <c r="Q63" s="242">
        <f>ROUND(E63*P63,2)</f>
        <v>0</v>
      </c>
      <c r="R63" s="244"/>
      <c r="S63" s="244" t="s">
        <v>139</v>
      </c>
      <c r="T63" s="245" t="s">
        <v>116</v>
      </c>
      <c r="U63" s="230">
        <v>0.14000000000000001</v>
      </c>
      <c r="V63" s="230">
        <f>ROUND(E63*U63,2)</f>
        <v>2.1</v>
      </c>
      <c r="W63" s="230"/>
      <c r="X63" s="230" t="s">
        <v>154</v>
      </c>
      <c r="Y63" s="230" t="s">
        <v>119</v>
      </c>
      <c r="Z63" s="210"/>
      <c r="AA63" s="210"/>
      <c r="AB63" s="210"/>
      <c r="AC63" s="210"/>
      <c r="AD63" s="210"/>
      <c r="AE63" s="210"/>
      <c r="AF63" s="210"/>
      <c r="AG63" s="210" t="s">
        <v>155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ht="20.399999999999999" outlineLevel="2" x14ac:dyDescent="0.25">
      <c r="A64" s="227"/>
      <c r="B64" s="228"/>
      <c r="C64" s="268" t="s">
        <v>275</v>
      </c>
      <c r="D64" s="266"/>
      <c r="E64" s="267">
        <v>15</v>
      </c>
      <c r="F64" s="230"/>
      <c r="G64" s="230"/>
      <c r="H64" s="230"/>
      <c r="I64" s="230"/>
      <c r="J64" s="230"/>
      <c r="K64" s="230"/>
      <c r="L64" s="230"/>
      <c r="M64" s="230"/>
      <c r="N64" s="229"/>
      <c r="O64" s="229"/>
      <c r="P64" s="229"/>
      <c r="Q64" s="229"/>
      <c r="R64" s="230"/>
      <c r="S64" s="230"/>
      <c r="T64" s="230"/>
      <c r="U64" s="230"/>
      <c r="V64" s="230"/>
      <c r="W64" s="230"/>
      <c r="X64" s="230"/>
      <c r="Y64" s="230"/>
      <c r="Z64" s="210"/>
      <c r="AA64" s="210"/>
      <c r="AB64" s="210"/>
      <c r="AC64" s="210"/>
      <c r="AD64" s="210"/>
      <c r="AE64" s="210"/>
      <c r="AF64" s="210"/>
      <c r="AG64" s="210" t="s">
        <v>157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5">
      <c r="A65" s="246">
        <v>27</v>
      </c>
      <c r="B65" s="247" t="s">
        <v>278</v>
      </c>
      <c r="C65" s="256" t="s">
        <v>279</v>
      </c>
      <c r="D65" s="248" t="s">
        <v>189</v>
      </c>
      <c r="E65" s="249">
        <v>9.9150000000000002E-2</v>
      </c>
      <c r="F65" s="250"/>
      <c r="G65" s="251">
        <f>ROUND(E65*F65,2)</f>
        <v>0</v>
      </c>
      <c r="H65" s="250"/>
      <c r="I65" s="251">
        <f>ROUND(E65*H65,2)</f>
        <v>0</v>
      </c>
      <c r="J65" s="250"/>
      <c r="K65" s="251">
        <f>ROUND(E65*J65,2)</f>
        <v>0</v>
      </c>
      <c r="L65" s="251">
        <v>21</v>
      </c>
      <c r="M65" s="251">
        <f>G65*(1+L65/100)</f>
        <v>0</v>
      </c>
      <c r="N65" s="249">
        <v>0</v>
      </c>
      <c r="O65" s="249">
        <f>ROUND(E65*N65,2)</f>
        <v>0</v>
      </c>
      <c r="P65" s="249">
        <v>0</v>
      </c>
      <c r="Q65" s="249">
        <f>ROUND(E65*P65,2)</f>
        <v>0</v>
      </c>
      <c r="R65" s="251"/>
      <c r="S65" s="251" t="s">
        <v>116</v>
      </c>
      <c r="T65" s="252" t="s">
        <v>116</v>
      </c>
      <c r="U65" s="230">
        <v>1.7509999999999999</v>
      </c>
      <c r="V65" s="230">
        <f>ROUND(E65*U65,2)</f>
        <v>0.17</v>
      </c>
      <c r="W65" s="230"/>
      <c r="X65" s="230" t="s">
        <v>269</v>
      </c>
      <c r="Y65" s="230" t="s">
        <v>119</v>
      </c>
      <c r="Z65" s="210"/>
      <c r="AA65" s="210"/>
      <c r="AB65" s="210"/>
      <c r="AC65" s="210"/>
      <c r="AD65" s="210"/>
      <c r="AE65" s="210"/>
      <c r="AF65" s="210"/>
      <c r="AG65" s="210" t="s">
        <v>270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x14ac:dyDescent="0.25">
      <c r="A66" s="232" t="s">
        <v>111</v>
      </c>
      <c r="B66" s="233" t="s">
        <v>76</v>
      </c>
      <c r="C66" s="255" t="s">
        <v>77</v>
      </c>
      <c r="D66" s="234"/>
      <c r="E66" s="235"/>
      <c r="F66" s="236"/>
      <c r="G66" s="236">
        <f>SUMIF(AG67:AG71,"&lt;&gt;NOR",G67:G71)</f>
        <v>0</v>
      </c>
      <c r="H66" s="236"/>
      <c r="I66" s="236">
        <f>SUM(I67:I71)</f>
        <v>0</v>
      </c>
      <c r="J66" s="236"/>
      <c r="K66" s="236">
        <f>SUM(K67:K71)</f>
        <v>0</v>
      </c>
      <c r="L66" s="236"/>
      <c r="M66" s="236">
        <f>SUM(M67:M71)</f>
        <v>0</v>
      </c>
      <c r="N66" s="235"/>
      <c r="O66" s="235">
        <f>SUM(O67:O71)</f>
        <v>0.01</v>
      </c>
      <c r="P66" s="235"/>
      <c r="Q66" s="235">
        <f>SUM(Q67:Q71)</f>
        <v>0</v>
      </c>
      <c r="R66" s="236"/>
      <c r="S66" s="236"/>
      <c r="T66" s="237"/>
      <c r="U66" s="231"/>
      <c r="V66" s="231">
        <f>SUM(V67:V71)</f>
        <v>2.0699999999999998</v>
      </c>
      <c r="W66" s="231"/>
      <c r="X66" s="231"/>
      <c r="Y66" s="231"/>
      <c r="AG66" t="s">
        <v>112</v>
      </c>
    </row>
    <row r="67" spans="1:60" outlineLevel="1" x14ac:dyDescent="0.25">
      <c r="A67" s="239">
        <v>28</v>
      </c>
      <c r="B67" s="240" t="s">
        <v>280</v>
      </c>
      <c r="C67" s="257" t="s">
        <v>281</v>
      </c>
      <c r="D67" s="241" t="s">
        <v>153</v>
      </c>
      <c r="E67" s="242">
        <v>1</v>
      </c>
      <c r="F67" s="243"/>
      <c r="G67" s="244">
        <f>ROUND(E67*F67,2)</f>
        <v>0</v>
      </c>
      <c r="H67" s="243"/>
      <c r="I67" s="244">
        <f>ROUND(E67*H67,2)</f>
        <v>0</v>
      </c>
      <c r="J67" s="243"/>
      <c r="K67" s="244">
        <f>ROUND(E67*J67,2)</f>
        <v>0</v>
      </c>
      <c r="L67" s="244">
        <v>21</v>
      </c>
      <c r="M67" s="244">
        <f>G67*(1+L67/100)</f>
        <v>0</v>
      </c>
      <c r="N67" s="242">
        <v>0.01</v>
      </c>
      <c r="O67" s="242">
        <f>ROUND(E67*N67,2)</f>
        <v>0.01</v>
      </c>
      <c r="P67" s="242">
        <v>0</v>
      </c>
      <c r="Q67" s="242">
        <f>ROUND(E67*P67,2)</f>
        <v>0</v>
      </c>
      <c r="R67" s="244"/>
      <c r="S67" s="244" t="s">
        <v>116</v>
      </c>
      <c r="T67" s="245" t="s">
        <v>116</v>
      </c>
      <c r="U67" s="230">
        <v>0.05</v>
      </c>
      <c r="V67" s="230">
        <f>ROUND(E67*U67,2)</f>
        <v>0.05</v>
      </c>
      <c r="W67" s="230"/>
      <c r="X67" s="230" t="s">
        <v>154</v>
      </c>
      <c r="Y67" s="230" t="s">
        <v>119</v>
      </c>
      <c r="Z67" s="210"/>
      <c r="AA67" s="210"/>
      <c r="AB67" s="210"/>
      <c r="AC67" s="210"/>
      <c r="AD67" s="210"/>
      <c r="AE67" s="210"/>
      <c r="AF67" s="210"/>
      <c r="AG67" s="210" t="s">
        <v>155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2" x14ac:dyDescent="0.25">
      <c r="A68" s="227"/>
      <c r="B68" s="228"/>
      <c r="C68" s="268" t="s">
        <v>282</v>
      </c>
      <c r="D68" s="266"/>
      <c r="E68" s="267">
        <v>1</v>
      </c>
      <c r="F68" s="230"/>
      <c r="G68" s="230"/>
      <c r="H68" s="230"/>
      <c r="I68" s="230"/>
      <c r="J68" s="230"/>
      <c r="K68" s="230"/>
      <c r="L68" s="230"/>
      <c r="M68" s="230"/>
      <c r="N68" s="229"/>
      <c r="O68" s="229"/>
      <c r="P68" s="229"/>
      <c r="Q68" s="229"/>
      <c r="R68" s="230"/>
      <c r="S68" s="230"/>
      <c r="T68" s="230"/>
      <c r="U68" s="230"/>
      <c r="V68" s="230"/>
      <c r="W68" s="230"/>
      <c r="X68" s="230"/>
      <c r="Y68" s="230"/>
      <c r="Z68" s="210"/>
      <c r="AA68" s="210"/>
      <c r="AB68" s="210"/>
      <c r="AC68" s="210"/>
      <c r="AD68" s="210"/>
      <c r="AE68" s="210"/>
      <c r="AF68" s="210"/>
      <c r="AG68" s="210" t="s">
        <v>157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5">
      <c r="A69" s="246">
        <v>29</v>
      </c>
      <c r="B69" s="247" t="s">
        <v>283</v>
      </c>
      <c r="C69" s="256" t="s">
        <v>284</v>
      </c>
      <c r="D69" s="248" t="s">
        <v>285</v>
      </c>
      <c r="E69" s="249">
        <v>5</v>
      </c>
      <c r="F69" s="250"/>
      <c r="G69" s="251">
        <f>ROUND(E69*F69,2)</f>
        <v>0</v>
      </c>
      <c r="H69" s="250"/>
      <c r="I69" s="251">
        <f>ROUND(E69*H69,2)</f>
        <v>0</v>
      </c>
      <c r="J69" s="250"/>
      <c r="K69" s="251">
        <f>ROUND(E69*J69,2)</f>
        <v>0</v>
      </c>
      <c r="L69" s="251">
        <v>21</v>
      </c>
      <c r="M69" s="251">
        <f>G69*(1+L69/100)</f>
        <v>0</v>
      </c>
      <c r="N69" s="249">
        <v>5.2999999999999998E-4</v>
      </c>
      <c r="O69" s="249">
        <f>ROUND(E69*N69,2)</f>
        <v>0</v>
      </c>
      <c r="P69" s="249">
        <v>0</v>
      </c>
      <c r="Q69" s="249">
        <f>ROUND(E69*P69,2)</f>
        <v>0</v>
      </c>
      <c r="R69" s="251"/>
      <c r="S69" s="251" t="s">
        <v>116</v>
      </c>
      <c r="T69" s="252" t="s">
        <v>116</v>
      </c>
      <c r="U69" s="230">
        <v>0.2</v>
      </c>
      <c r="V69" s="230">
        <f>ROUND(E69*U69,2)</f>
        <v>1</v>
      </c>
      <c r="W69" s="230"/>
      <c r="X69" s="230" t="s">
        <v>154</v>
      </c>
      <c r="Y69" s="230" t="s">
        <v>119</v>
      </c>
      <c r="Z69" s="210"/>
      <c r="AA69" s="210"/>
      <c r="AB69" s="210"/>
      <c r="AC69" s="210"/>
      <c r="AD69" s="210"/>
      <c r="AE69" s="210"/>
      <c r="AF69" s="210"/>
      <c r="AG69" s="210" t="s">
        <v>155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5">
      <c r="A70" s="246">
        <v>30</v>
      </c>
      <c r="B70" s="247" t="s">
        <v>286</v>
      </c>
      <c r="C70" s="256" t="s">
        <v>287</v>
      </c>
      <c r="D70" s="248" t="s">
        <v>285</v>
      </c>
      <c r="E70" s="249">
        <v>5</v>
      </c>
      <c r="F70" s="250"/>
      <c r="G70" s="251">
        <f>ROUND(E70*F70,2)</f>
        <v>0</v>
      </c>
      <c r="H70" s="250"/>
      <c r="I70" s="251">
        <f>ROUND(E70*H70,2)</f>
        <v>0</v>
      </c>
      <c r="J70" s="250"/>
      <c r="K70" s="251">
        <f>ROUND(E70*J70,2)</f>
        <v>0</v>
      </c>
      <c r="L70" s="251">
        <v>21</v>
      </c>
      <c r="M70" s="251">
        <f>G70*(1+L70/100)</f>
        <v>0</v>
      </c>
      <c r="N70" s="249">
        <v>6.8999999999999997E-4</v>
      </c>
      <c r="O70" s="249">
        <f>ROUND(E70*N70,2)</f>
        <v>0</v>
      </c>
      <c r="P70" s="249">
        <v>0</v>
      </c>
      <c r="Q70" s="249">
        <f>ROUND(E70*P70,2)</f>
        <v>0</v>
      </c>
      <c r="R70" s="251"/>
      <c r="S70" s="251" t="s">
        <v>139</v>
      </c>
      <c r="T70" s="252" t="s">
        <v>116</v>
      </c>
      <c r="U70" s="230">
        <v>0.2</v>
      </c>
      <c r="V70" s="230">
        <f>ROUND(E70*U70,2)</f>
        <v>1</v>
      </c>
      <c r="W70" s="230"/>
      <c r="X70" s="230" t="s">
        <v>154</v>
      </c>
      <c r="Y70" s="230" t="s">
        <v>119</v>
      </c>
      <c r="Z70" s="210"/>
      <c r="AA70" s="210"/>
      <c r="AB70" s="210"/>
      <c r="AC70" s="210"/>
      <c r="AD70" s="210"/>
      <c r="AE70" s="210"/>
      <c r="AF70" s="210"/>
      <c r="AG70" s="210" t="s">
        <v>155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5">
      <c r="A71" s="246">
        <v>31</v>
      </c>
      <c r="B71" s="247" t="s">
        <v>288</v>
      </c>
      <c r="C71" s="256" t="s">
        <v>289</v>
      </c>
      <c r="D71" s="248" t="s">
        <v>189</v>
      </c>
      <c r="E71" s="249">
        <v>1.61E-2</v>
      </c>
      <c r="F71" s="250"/>
      <c r="G71" s="251">
        <f>ROUND(E71*F71,2)</f>
        <v>0</v>
      </c>
      <c r="H71" s="250"/>
      <c r="I71" s="251">
        <f>ROUND(E71*H71,2)</f>
        <v>0</v>
      </c>
      <c r="J71" s="250"/>
      <c r="K71" s="251">
        <f>ROUND(E71*J71,2)</f>
        <v>0</v>
      </c>
      <c r="L71" s="251">
        <v>21</v>
      </c>
      <c r="M71" s="251">
        <f>G71*(1+L71/100)</f>
        <v>0</v>
      </c>
      <c r="N71" s="249">
        <v>0</v>
      </c>
      <c r="O71" s="249">
        <f>ROUND(E71*N71,2)</f>
        <v>0</v>
      </c>
      <c r="P71" s="249">
        <v>0</v>
      </c>
      <c r="Q71" s="249">
        <f>ROUND(E71*P71,2)</f>
        <v>0</v>
      </c>
      <c r="R71" s="251"/>
      <c r="S71" s="251" t="s">
        <v>116</v>
      </c>
      <c r="T71" s="252" t="s">
        <v>116</v>
      </c>
      <c r="U71" s="230">
        <v>1.091</v>
      </c>
      <c r="V71" s="230">
        <f>ROUND(E71*U71,2)</f>
        <v>0.02</v>
      </c>
      <c r="W71" s="230"/>
      <c r="X71" s="230" t="s">
        <v>269</v>
      </c>
      <c r="Y71" s="230" t="s">
        <v>119</v>
      </c>
      <c r="Z71" s="210"/>
      <c r="AA71" s="210"/>
      <c r="AB71" s="210"/>
      <c r="AC71" s="210"/>
      <c r="AD71" s="210"/>
      <c r="AE71" s="210"/>
      <c r="AF71" s="210"/>
      <c r="AG71" s="210" t="s">
        <v>270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x14ac:dyDescent="0.25">
      <c r="A72" s="232" t="s">
        <v>111</v>
      </c>
      <c r="B72" s="233" t="s">
        <v>78</v>
      </c>
      <c r="C72" s="255" t="s">
        <v>79</v>
      </c>
      <c r="D72" s="234"/>
      <c r="E72" s="235"/>
      <c r="F72" s="236"/>
      <c r="G72" s="236">
        <f>SUMIF(AG73:AG78,"&lt;&gt;NOR",G73:G78)</f>
        <v>0</v>
      </c>
      <c r="H72" s="236"/>
      <c r="I72" s="236">
        <f>SUM(I73:I78)</f>
        <v>0</v>
      </c>
      <c r="J72" s="236"/>
      <c r="K72" s="236">
        <f>SUM(K73:K78)</f>
        <v>0</v>
      </c>
      <c r="L72" s="236"/>
      <c r="M72" s="236">
        <f>SUM(M73:M78)</f>
        <v>0</v>
      </c>
      <c r="N72" s="235"/>
      <c r="O72" s="235">
        <f>SUM(O73:O78)</f>
        <v>0</v>
      </c>
      <c r="P72" s="235"/>
      <c r="Q72" s="235">
        <f>SUM(Q73:Q78)</f>
        <v>0</v>
      </c>
      <c r="R72" s="236"/>
      <c r="S72" s="236"/>
      <c r="T72" s="237"/>
      <c r="U72" s="231"/>
      <c r="V72" s="231">
        <f>SUM(V73:V78)</f>
        <v>0</v>
      </c>
      <c r="W72" s="231"/>
      <c r="X72" s="231"/>
      <c r="Y72" s="231"/>
      <c r="AG72" t="s">
        <v>112</v>
      </c>
    </row>
    <row r="73" spans="1:60" outlineLevel="1" x14ac:dyDescent="0.25">
      <c r="A73" s="239">
        <v>32</v>
      </c>
      <c r="B73" s="240" t="s">
        <v>290</v>
      </c>
      <c r="C73" s="257" t="s">
        <v>291</v>
      </c>
      <c r="D73" s="241" t="s">
        <v>146</v>
      </c>
      <c r="E73" s="242">
        <v>1</v>
      </c>
      <c r="F73" s="243"/>
      <c r="G73" s="244">
        <f>ROUND(E73*F73,2)</f>
        <v>0</v>
      </c>
      <c r="H73" s="243"/>
      <c r="I73" s="244">
        <f>ROUND(E73*H73,2)</f>
        <v>0</v>
      </c>
      <c r="J73" s="243"/>
      <c r="K73" s="244">
        <f>ROUND(E73*J73,2)</f>
        <v>0</v>
      </c>
      <c r="L73" s="244">
        <v>21</v>
      </c>
      <c r="M73" s="244">
        <f>G73*(1+L73/100)</f>
        <v>0</v>
      </c>
      <c r="N73" s="242">
        <v>0</v>
      </c>
      <c r="O73" s="242">
        <f>ROUND(E73*N73,2)</f>
        <v>0</v>
      </c>
      <c r="P73" s="242">
        <v>0</v>
      </c>
      <c r="Q73" s="242">
        <f>ROUND(E73*P73,2)</f>
        <v>0</v>
      </c>
      <c r="R73" s="244"/>
      <c r="S73" s="244" t="s">
        <v>139</v>
      </c>
      <c r="T73" s="245" t="s">
        <v>117</v>
      </c>
      <c r="U73" s="230">
        <v>0</v>
      </c>
      <c r="V73" s="230">
        <f>ROUND(E73*U73,2)</f>
        <v>0</v>
      </c>
      <c r="W73" s="230"/>
      <c r="X73" s="230" t="s">
        <v>154</v>
      </c>
      <c r="Y73" s="230" t="s">
        <v>119</v>
      </c>
      <c r="Z73" s="210"/>
      <c r="AA73" s="210"/>
      <c r="AB73" s="210"/>
      <c r="AC73" s="210"/>
      <c r="AD73" s="210"/>
      <c r="AE73" s="210"/>
      <c r="AF73" s="210"/>
      <c r="AG73" s="210" t="s">
        <v>155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2" x14ac:dyDescent="0.25">
      <c r="A74" s="227"/>
      <c r="B74" s="228"/>
      <c r="C74" s="258" t="s">
        <v>292</v>
      </c>
      <c r="D74" s="253"/>
      <c r="E74" s="253"/>
      <c r="F74" s="253"/>
      <c r="G74" s="253"/>
      <c r="H74" s="230"/>
      <c r="I74" s="230"/>
      <c r="J74" s="230"/>
      <c r="K74" s="230"/>
      <c r="L74" s="230"/>
      <c r="M74" s="230"/>
      <c r="N74" s="229"/>
      <c r="O74" s="229"/>
      <c r="P74" s="229"/>
      <c r="Q74" s="229"/>
      <c r="R74" s="230"/>
      <c r="S74" s="230"/>
      <c r="T74" s="230"/>
      <c r="U74" s="230"/>
      <c r="V74" s="230"/>
      <c r="W74" s="230"/>
      <c r="X74" s="230"/>
      <c r="Y74" s="230"/>
      <c r="Z74" s="210"/>
      <c r="AA74" s="210"/>
      <c r="AB74" s="210"/>
      <c r="AC74" s="210"/>
      <c r="AD74" s="210"/>
      <c r="AE74" s="210"/>
      <c r="AF74" s="210"/>
      <c r="AG74" s="210" t="s">
        <v>124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3" x14ac:dyDescent="0.25">
      <c r="A75" s="227"/>
      <c r="B75" s="228"/>
      <c r="C75" s="270" t="s">
        <v>293</v>
      </c>
      <c r="D75" s="269"/>
      <c r="E75" s="269"/>
      <c r="F75" s="269"/>
      <c r="G75" s="269"/>
      <c r="H75" s="230"/>
      <c r="I75" s="230"/>
      <c r="J75" s="230"/>
      <c r="K75" s="230"/>
      <c r="L75" s="230"/>
      <c r="M75" s="230"/>
      <c r="N75" s="229"/>
      <c r="O75" s="229"/>
      <c r="P75" s="229"/>
      <c r="Q75" s="229"/>
      <c r="R75" s="230"/>
      <c r="S75" s="230"/>
      <c r="T75" s="230"/>
      <c r="U75" s="230"/>
      <c r="V75" s="230"/>
      <c r="W75" s="230"/>
      <c r="X75" s="230"/>
      <c r="Y75" s="230"/>
      <c r="Z75" s="210"/>
      <c r="AA75" s="210"/>
      <c r="AB75" s="210"/>
      <c r="AC75" s="210"/>
      <c r="AD75" s="210"/>
      <c r="AE75" s="210"/>
      <c r="AF75" s="210"/>
      <c r="AG75" s="210" t="s">
        <v>124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3" x14ac:dyDescent="0.25">
      <c r="A76" s="227"/>
      <c r="B76" s="228"/>
      <c r="C76" s="270" t="s">
        <v>294</v>
      </c>
      <c r="D76" s="269"/>
      <c r="E76" s="269"/>
      <c r="F76" s="269"/>
      <c r="G76" s="269"/>
      <c r="H76" s="230"/>
      <c r="I76" s="230"/>
      <c r="J76" s="230"/>
      <c r="K76" s="230"/>
      <c r="L76" s="230"/>
      <c r="M76" s="230"/>
      <c r="N76" s="229"/>
      <c r="O76" s="229"/>
      <c r="P76" s="229"/>
      <c r="Q76" s="229"/>
      <c r="R76" s="230"/>
      <c r="S76" s="230"/>
      <c r="T76" s="230"/>
      <c r="U76" s="230"/>
      <c r="V76" s="230"/>
      <c r="W76" s="230"/>
      <c r="X76" s="230"/>
      <c r="Y76" s="230"/>
      <c r="Z76" s="210"/>
      <c r="AA76" s="210"/>
      <c r="AB76" s="210"/>
      <c r="AC76" s="210"/>
      <c r="AD76" s="210"/>
      <c r="AE76" s="210"/>
      <c r="AF76" s="210"/>
      <c r="AG76" s="210" t="s">
        <v>124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ht="20.399999999999999" outlineLevel="1" x14ac:dyDescent="0.25">
      <c r="A77" s="246">
        <v>33</v>
      </c>
      <c r="B77" s="247" t="s">
        <v>295</v>
      </c>
      <c r="C77" s="256" t="s">
        <v>296</v>
      </c>
      <c r="D77" s="248" t="s">
        <v>146</v>
      </c>
      <c r="E77" s="249">
        <v>1</v>
      </c>
      <c r="F77" s="250"/>
      <c r="G77" s="251">
        <f>ROUND(E77*F77,2)</f>
        <v>0</v>
      </c>
      <c r="H77" s="250"/>
      <c r="I77" s="251">
        <f>ROUND(E77*H77,2)</f>
        <v>0</v>
      </c>
      <c r="J77" s="250"/>
      <c r="K77" s="251">
        <f>ROUND(E77*J77,2)</f>
        <v>0</v>
      </c>
      <c r="L77" s="251">
        <v>21</v>
      </c>
      <c r="M77" s="251">
        <f>G77*(1+L77/100)</f>
        <v>0</v>
      </c>
      <c r="N77" s="249">
        <v>0</v>
      </c>
      <c r="O77" s="249">
        <f>ROUND(E77*N77,2)</f>
        <v>0</v>
      </c>
      <c r="P77" s="249">
        <v>0</v>
      </c>
      <c r="Q77" s="249">
        <f>ROUND(E77*P77,2)</f>
        <v>0</v>
      </c>
      <c r="R77" s="251"/>
      <c r="S77" s="251" t="s">
        <v>139</v>
      </c>
      <c r="T77" s="252" t="s">
        <v>117</v>
      </c>
      <c r="U77" s="230">
        <v>0</v>
      </c>
      <c r="V77" s="230">
        <f>ROUND(E77*U77,2)</f>
        <v>0</v>
      </c>
      <c r="W77" s="230"/>
      <c r="X77" s="230" t="s">
        <v>154</v>
      </c>
      <c r="Y77" s="230" t="s">
        <v>119</v>
      </c>
      <c r="Z77" s="210"/>
      <c r="AA77" s="210"/>
      <c r="AB77" s="210"/>
      <c r="AC77" s="210"/>
      <c r="AD77" s="210"/>
      <c r="AE77" s="210"/>
      <c r="AF77" s="210"/>
      <c r="AG77" s="210" t="s">
        <v>155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5">
      <c r="A78" s="239">
        <v>34</v>
      </c>
      <c r="B78" s="240" t="s">
        <v>297</v>
      </c>
      <c r="C78" s="257" t="s">
        <v>298</v>
      </c>
      <c r="D78" s="241" t="s">
        <v>146</v>
      </c>
      <c r="E78" s="242">
        <v>1</v>
      </c>
      <c r="F78" s="243"/>
      <c r="G78" s="244">
        <f>ROUND(E78*F78,2)</f>
        <v>0</v>
      </c>
      <c r="H78" s="243"/>
      <c r="I78" s="244">
        <f>ROUND(E78*H78,2)</f>
        <v>0</v>
      </c>
      <c r="J78" s="243"/>
      <c r="K78" s="244">
        <f>ROUND(E78*J78,2)</f>
        <v>0</v>
      </c>
      <c r="L78" s="244">
        <v>21</v>
      </c>
      <c r="M78" s="244">
        <f>G78*(1+L78/100)</f>
        <v>0</v>
      </c>
      <c r="N78" s="242">
        <v>0</v>
      </c>
      <c r="O78" s="242">
        <f>ROUND(E78*N78,2)</f>
        <v>0</v>
      </c>
      <c r="P78" s="242">
        <v>0</v>
      </c>
      <c r="Q78" s="242">
        <f>ROUND(E78*P78,2)</f>
        <v>0</v>
      </c>
      <c r="R78" s="244"/>
      <c r="S78" s="244" t="s">
        <v>139</v>
      </c>
      <c r="T78" s="245" t="s">
        <v>117</v>
      </c>
      <c r="U78" s="230">
        <v>0</v>
      </c>
      <c r="V78" s="230">
        <f>ROUND(E78*U78,2)</f>
        <v>0</v>
      </c>
      <c r="W78" s="230"/>
      <c r="X78" s="230" t="s">
        <v>154</v>
      </c>
      <c r="Y78" s="230" t="s">
        <v>119</v>
      </c>
      <c r="Z78" s="210"/>
      <c r="AA78" s="210"/>
      <c r="AB78" s="210"/>
      <c r="AC78" s="210"/>
      <c r="AD78" s="210"/>
      <c r="AE78" s="210"/>
      <c r="AF78" s="210"/>
      <c r="AG78" s="210" t="s">
        <v>155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x14ac:dyDescent="0.25">
      <c r="A79" s="3"/>
      <c r="B79" s="4"/>
      <c r="C79" s="259"/>
      <c r="D79" s="6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AE79">
        <v>12</v>
      </c>
      <c r="AF79">
        <v>21</v>
      </c>
      <c r="AG79" t="s">
        <v>97</v>
      </c>
    </row>
    <row r="80" spans="1:60" x14ac:dyDescent="0.25">
      <c r="A80" s="213"/>
      <c r="B80" s="214" t="s">
        <v>31</v>
      </c>
      <c r="C80" s="260"/>
      <c r="D80" s="215"/>
      <c r="E80" s="216"/>
      <c r="F80" s="216"/>
      <c r="G80" s="238">
        <f>G8+G17+G22+G26+G49+G53+G57+G60+G66+G72</f>
        <v>0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AE80">
        <f>SUMIF(L7:L78,AE79,G7:G78)</f>
        <v>0</v>
      </c>
      <c r="AF80">
        <f>SUMIF(L7:L78,AF79,G7:G78)</f>
        <v>0</v>
      </c>
      <c r="AG80" t="s">
        <v>147</v>
      </c>
    </row>
    <row r="81" spans="1:33" x14ac:dyDescent="0.25">
      <c r="A81" s="3"/>
      <c r="B81" s="4"/>
      <c r="C81" s="259"/>
      <c r="D81" s="6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33" x14ac:dyDescent="0.25">
      <c r="A82" s="3"/>
      <c r="B82" s="4"/>
      <c r="C82" s="259"/>
      <c r="D82" s="6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33" x14ac:dyDescent="0.25">
      <c r="A83" s="217" t="s">
        <v>148</v>
      </c>
      <c r="B83" s="217"/>
      <c r="C83" s="261"/>
      <c r="D83" s="6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33" x14ac:dyDescent="0.25">
      <c r="A84" s="218"/>
      <c r="B84" s="219"/>
      <c r="C84" s="262"/>
      <c r="D84" s="219"/>
      <c r="E84" s="219"/>
      <c r="F84" s="219"/>
      <c r="G84" s="220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AG84" t="s">
        <v>149</v>
      </c>
    </row>
    <row r="85" spans="1:33" x14ac:dyDescent="0.25">
      <c r="A85" s="221"/>
      <c r="B85" s="222"/>
      <c r="C85" s="263"/>
      <c r="D85" s="222"/>
      <c r="E85" s="222"/>
      <c r="F85" s="222"/>
      <c r="G85" s="22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33" x14ac:dyDescent="0.25">
      <c r="A86" s="221"/>
      <c r="B86" s="222"/>
      <c r="C86" s="263"/>
      <c r="D86" s="222"/>
      <c r="E86" s="222"/>
      <c r="F86" s="222"/>
      <c r="G86" s="22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33" x14ac:dyDescent="0.25">
      <c r="A87" s="221"/>
      <c r="B87" s="222"/>
      <c r="C87" s="263"/>
      <c r="D87" s="222"/>
      <c r="E87" s="222"/>
      <c r="F87" s="222"/>
      <c r="G87" s="22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33" x14ac:dyDescent="0.25">
      <c r="A88" s="224"/>
      <c r="B88" s="225"/>
      <c r="C88" s="264"/>
      <c r="D88" s="225"/>
      <c r="E88" s="225"/>
      <c r="F88" s="225"/>
      <c r="G88" s="226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33" x14ac:dyDescent="0.25">
      <c r="A89" s="3"/>
      <c r="B89" s="4"/>
      <c r="C89" s="259"/>
      <c r="D89" s="6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33" x14ac:dyDescent="0.25">
      <c r="C90" s="265"/>
      <c r="D90" s="10"/>
      <c r="AG90" t="s">
        <v>150</v>
      </c>
    </row>
    <row r="91" spans="1:33" x14ac:dyDescent="0.25">
      <c r="D91" s="10"/>
    </row>
    <row r="92" spans="1:33" x14ac:dyDescent="0.25">
      <c r="D92" s="10"/>
    </row>
    <row r="93" spans="1:33" x14ac:dyDescent="0.25">
      <c r="D93" s="10"/>
    </row>
    <row r="94" spans="1:33" x14ac:dyDescent="0.25">
      <c r="D94" s="10"/>
    </row>
    <row r="95" spans="1:33" x14ac:dyDescent="0.25">
      <c r="D95" s="10"/>
    </row>
    <row r="96" spans="1:33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9">
    <mergeCell ref="A1:G1"/>
    <mergeCell ref="C2:G2"/>
    <mergeCell ref="C3:G3"/>
    <mergeCell ref="C4:G4"/>
    <mergeCell ref="A83:C83"/>
    <mergeCell ref="A84:G88"/>
    <mergeCell ref="C74:G74"/>
    <mergeCell ref="C75:G75"/>
    <mergeCell ref="C76:G76"/>
  </mergeCells>
  <pageMargins left="0.59055118110236204" right="0.196850393700787" top="0.78740157499999996" bottom="0.78740157499999996" header="0.3" footer="0.3"/>
  <pageSetup paperSize="8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SO 01 00 Pol</vt:lpstr>
      <vt:lpstr>SO 01 01 Pol</vt:lpstr>
      <vt:lpstr>SO 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00 Pol'!Názvy_tisku</vt:lpstr>
      <vt:lpstr>'SO 01 01 Pol'!Názvy_tisku</vt:lpstr>
      <vt:lpstr>'SO 01 02 Pol'!Názvy_tisku</vt:lpstr>
      <vt:lpstr>oadresa</vt:lpstr>
      <vt:lpstr>Stavba!Objednatel</vt:lpstr>
      <vt:lpstr>Stavba!Objekt</vt:lpstr>
      <vt:lpstr>'SO 01 00 Pol'!Oblast_tisku</vt:lpstr>
      <vt:lpstr>'SO 01 01 Pol'!Oblast_tisku</vt:lpstr>
      <vt:lpstr>'SO 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Vyškovská</dc:creator>
  <cp:lastModifiedBy>Gabriela Vyškovská</cp:lastModifiedBy>
  <cp:lastPrinted>2019-03-19T12:27:02Z</cp:lastPrinted>
  <dcterms:created xsi:type="dcterms:W3CDTF">2009-04-08T07:15:50Z</dcterms:created>
  <dcterms:modified xsi:type="dcterms:W3CDTF">2024-11-19T07:49:48Z</dcterms:modified>
</cp:coreProperties>
</file>